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3340" windowWidth="18780" windowHeight="11220" tabRatio="455" activeTab="1"/>
  </bookViews>
  <sheets>
    <sheet name="LPF" sheetId="1" r:id="rId1"/>
    <sheet name="SAW" sheetId="2" r:id="rId2"/>
    <sheet name="Battery" sheetId="3" r:id="rId3"/>
  </sheets>
  <definedNames/>
  <calcPr fullCalcOnLoad="1"/>
</workbook>
</file>

<file path=xl/sharedStrings.xml><?xml version="1.0" encoding="utf-8"?>
<sst xmlns="http://schemas.openxmlformats.org/spreadsheetml/2006/main" count="127" uniqueCount="37">
  <si>
    <t>f (Hz)</t>
  </si>
  <si>
    <t>Timestamp</t>
  </si>
  <si>
    <t>No</t>
  </si>
  <si>
    <t>Ch</t>
  </si>
  <si>
    <t>Ave</t>
  </si>
  <si>
    <t>Stdev</t>
  </si>
  <si>
    <t>Time (Days)</t>
  </si>
  <si>
    <t>VBAT</t>
  </si>
  <si>
    <t>(mV)</t>
  </si>
  <si>
    <t>Divisor</t>
  </si>
  <si>
    <t>X Out</t>
  </si>
  <si>
    <t>(dB)</t>
  </si>
  <si>
    <t>Gain</t>
  </si>
  <si>
    <t>X In</t>
  </si>
  <si>
    <t>Trace</t>
  </si>
  <si>
    <t>(mm)</t>
  </si>
  <si>
    <t>Period</t>
  </si>
  <si>
    <t>(ns)</t>
  </si>
  <si>
    <t>Frequency</t>
  </si>
  <si>
    <t>(MHz)</t>
  </si>
  <si>
    <t>Phase</t>
  </si>
  <si>
    <t>mm</t>
  </si>
  <si>
    <t>Comment</t>
  </si>
  <si>
    <t>Unstable</t>
  </si>
  <si>
    <t>No Signal</t>
  </si>
  <si>
    <t>Unstable, Zig-Zag</t>
  </si>
  <si>
    <t>Path</t>
  </si>
  <si>
    <t>Distance</t>
  </si>
  <si>
    <t>Base Path</t>
  </si>
  <si>
    <t>B3588, 915+-13 MHz, 3-mm Package</t>
  </si>
  <si>
    <t>B3563, 864+-5 MHz, 3-mm Package</t>
  </si>
  <si>
    <t>B3715, 869+-7 MHz, 3-mm Package</t>
  </si>
  <si>
    <t>B3570, 868.39+-1 MHz, 5-mm Package</t>
  </si>
  <si>
    <t>B3563, 864+-5 MHz, 3-mm Package, Inverted</t>
  </si>
  <si>
    <t>AFS915S3, 915+-3.5 MHz, 3.8-mm Package</t>
  </si>
  <si>
    <t>AFS869S3, 869+-4 MHz, 3.8-mm Package</t>
  </si>
  <si>
    <t>AFS916.5, 916.5+-3.5 MHz, 3.8-mm Package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</si>
</sst>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.5"/>
      <name val="Verdana"/>
      <family val="0"/>
    </font>
    <font>
      <b/>
      <sz val="14.25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b/>
      <sz val="11"/>
      <name val="Verdana"/>
      <family val="0"/>
    </font>
    <font>
      <sz val="11.75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167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6" xfId="0" applyNumberFormat="1" applyBorder="1" applyAlignment="1">
      <alignment/>
    </xf>
    <xf numFmtId="167" fontId="0" fillId="0" borderId="6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6" xfId="0" applyFill="1" applyBorder="1" applyAlignment="1">
      <alignment/>
    </xf>
    <xf numFmtId="167" fontId="0" fillId="0" borderId="5" xfId="0" applyNumberFormat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LPF!$B$7:$B$45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LPF!$E$7:$E$45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3089293"/>
        <c:axId val="27803638"/>
      </c:scatterChart>
      <c:valAx>
        <c:axId val="308929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803638"/>
        <c:crossesAt val="-40"/>
        <c:crossBetween val="midCat"/>
        <c:dispUnits/>
      </c:valAx>
      <c:valAx>
        <c:axId val="27803638"/>
        <c:scaling>
          <c:orientation val="minMax"/>
          <c:max val="4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89293"/>
        <c:crossesAt val="0.1"/>
        <c:crossBetween val="midCat"/>
        <c:dispUnits/>
        <c:majorUnit val="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B3588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SAW!$D$8:$D$24</c:f>
              <c:numCache/>
            </c:numRef>
          </c:xVal>
          <c:yVal>
            <c:numRef>
              <c:f>SAW!$E$8:$E$24</c:f>
              <c:numCache/>
            </c:numRef>
          </c:yVal>
          <c:smooth val="0"/>
        </c:ser>
        <c:ser>
          <c:idx val="1"/>
          <c:order val="1"/>
          <c:tx>
            <c:v>AFS915S3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SAW!$D$29:$D$38</c:f>
              <c:numCache/>
            </c:numRef>
          </c:xVal>
          <c:yVal>
            <c:numRef>
              <c:f>SAW!$E$29:$E$38</c:f>
              <c:numCache/>
            </c:numRef>
          </c:yVal>
          <c:smooth val="0"/>
        </c:ser>
        <c:ser>
          <c:idx val="2"/>
          <c:order val="2"/>
          <c:tx>
            <c:v>AFS916.5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SAW!$J$59:$J$66</c:f>
              <c:numCache/>
            </c:numRef>
          </c:xVal>
          <c:yVal>
            <c:numRef>
              <c:f>SAW!$K$59:$K$66</c:f>
              <c:numCache/>
            </c:numRef>
          </c:yVal>
          <c:smooth val="0"/>
        </c:ser>
        <c:axId val="48906151"/>
        <c:axId val="37502176"/>
      </c:scatterChart>
      <c:val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 Distance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  <c:majorUnit val="25"/>
      </c:valAx>
      <c:valAx>
        <c:axId val="37502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06151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AFS869S3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SAW!$J$72:$J$89</c:f>
              <c:numCache/>
            </c:numRef>
          </c:xVal>
          <c:yVal>
            <c:numRef>
              <c:f>SAW!$K$72:$K$89</c:f>
              <c:numCache/>
            </c:numRef>
          </c:yVal>
          <c:smooth val="0"/>
        </c:ser>
        <c:ser>
          <c:idx val="1"/>
          <c:order val="1"/>
          <c:tx>
            <c:v>B3563_R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SAW!$J$44:$J$54</c:f>
              <c:numCache/>
            </c:numRef>
          </c:xVal>
          <c:yVal>
            <c:numRef>
              <c:f>SAW!$K$44:$K$54</c:f>
              <c:numCache/>
            </c:numRef>
          </c:yVal>
          <c:smooth val="0"/>
        </c:ser>
        <c:ser>
          <c:idx val="2"/>
          <c:order val="2"/>
          <c:tx>
            <c:v>B3563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SAW!$D$44:$D$54</c:f>
              <c:numCache/>
            </c:numRef>
          </c:xVal>
          <c:yVal>
            <c:numRef>
              <c:f>SAW!$E$44:$E$54</c:f>
              <c:numCache/>
            </c:numRef>
          </c:yVal>
          <c:smooth val="0"/>
        </c:ser>
        <c:ser>
          <c:idx val="3"/>
          <c:order val="3"/>
          <c:tx>
            <c:v>B3570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SAW!$D$75:$D$82</c:f>
              <c:numCache/>
            </c:numRef>
          </c:xVal>
          <c:yVal>
            <c:numRef>
              <c:f>SAW!$E$75:$E$82</c:f>
              <c:numCache/>
            </c:numRef>
          </c:yVal>
          <c:smooth val="0"/>
        </c:ser>
        <c:ser>
          <c:idx val="4"/>
          <c:order val="4"/>
          <c:tx>
            <c:v>B3715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SAW!$D$59:$D$69</c:f>
              <c:numCache/>
            </c:numRef>
          </c:xVal>
          <c:yVal>
            <c:numRef>
              <c:f>SAW!$E$59:$E$69</c:f>
              <c:numCache/>
            </c:numRef>
          </c:yVal>
          <c:smooth val="0"/>
        </c:ser>
        <c:axId val="1975265"/>
        <c:axId val="17777386"/>
      </c:scatterChart>
      <c:val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Distance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crossBetween val="midCat"/>
        <c:dispUnits/>
        <c:majorUnit val="25"/>
      </c:valAx>
      <c:valAx>
        <c:axId val="17777386"/>
        <c:scaling>
          <c:orientation val="minMax"/>
          <c:max val="874"/>
          <c:min val="8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5265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Battery!$W$3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Battery!$V$4:$V$298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xVal>
          <c:yVal>
            <c:numRef>
              <c:f>Battery!$W$4:$W$298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Battery!$X$3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Battery!$V$4:$V$298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xVal>
          <c:yVal>
            <c:numRef>
              <c:f>Battery!$X$4:$X$298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Battery!$Y$3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Battery!$V$4:$V$298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xVal>
          <c:yVal>
            <c:numRef>
              <c:f>Battery!$Y$4:$Y$298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Battery!$Z$3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Battery!$V$4:$V$298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xVal>
          <c:yVal>
            <c:numRef>
              <c:f>Battery!$Z$4:$Z$298</c:f>
              <c:numCach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</c:numCache>
            </c:numRef>
          </c:yVal>
          <c:smooth val="0"/>
        </c:ser>
        <c:axId val="25778747"/>
        <c:axId val="30682132"/>
      </c:scatterChart>
      <c:val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82132"/>
        <c:crosses val="autoZero"/>
        <c:crossBetween val="midCat"/>
        <c:dispUnits/>
      </c:valAx>
      <c:valAx>
        <c:axId val="30682132"/>
        <c:scaling>
          <c:orientation val="minMax"/>
          <c:max val="2.8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Battery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4</xdr:row>
      <xdr:rowOff>123825</xdr:rowOff>
    </xdr:from>
    <xdr:to>
      <xdr:col>9</xdr:col>
      <xdr:colOff>619125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695450" y="771525"/>
        <a:ext cx="60293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95250</xdr:rowOff>
    </xdr:from>
    <xdr:to>
      <xdr:col>11</xdr:col>
      <xdr:colOff>47625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4371975" y="742950"/>
        <a:ext cx="53721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50</xdr:row>
      <xdr:rowOff>123825</xdr:rowOff>
    </xdr:from>
    <xdr:to>
      <xdr:col>9</xdr:col>
      <xdr:colOff>152400</xdr:colOff>
      <xdr:row>79</xdr:row>
      <xdr:rowOff>114300</xdr:rowOff>
    </xdr:to>
    <xdr:graphicFrame>
      <xdr:nvGraphicFramePr>
        <xdr:cNvPr id="2" name="Shape 3"/>
        <xdr:cNvGraphicFramePr/>
      </xdr:nvGraphicFramePr>
      <xdr:xfrm>
        <a:off x="2343150" y="8220075"/>
        <a:ext cx="577215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85725</xdr:rowOff>
    </xdr:from>
    <xdr:to>
      <xdr:col>16</xdr:col>
      <xdr:colOff>285750</xdr:colOff>
      <xdr:row>39</xdr:row>
      <xdr:rowOff>28575</xdr:rowOff>
    </xdr:to>
    <xdr:graphicFrame>
      <xdr:nvGraphicFramePr>
        <xdr:cNvPr id="1" name="Chart 6"/>
        <xdr:cNvGraphicFramePr/>
      </xdr:nvGraphicFramePr>
      <xdr:xfrm>
        <a:off x="1562100" y="1057275"/>
        <a:ext cx="56292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workbookViewId="0" topLeftCell="A1">
      <selection activeCell="L20" sqref="L20"/>
    </sheetView>
  </sheetViews>
  <sheetFormatPr defaultColWidth="11.00390625" defaultRowHeight="12.75"/>
  <cols>
    <col min="1" max="1" width="5.25390625" style="0" customWidth="1"/>
  </cols>
  <sheetData>
    <row r="2" spans="2:3" ht="12.75">
      <c r="B2" t="s">
        <v>9</v>
      </c>
      <c r="C2">
        <f>10/20000</f>
        <v>0.0005</v>
      </c>
    </row>
    <row r="5" spans="3:5" ht="12.75">
      <c r="C5" t="s">
        <v>13</v>
      </c>
      <c r="D5" t="s">
        <v>10</v>
      </c>
      <c r="E5" t="s">
        <v>12</v>
      </c>
    </row>
    <row r="6" spans="2:5" ht="12.75">
      <c r="B6" t="s">
        <v>0</v>
      </c>
      <c r="C6" t="s">
        <v>8</v>
      </c>
      <c r="D6" t="s">
        <v>8</v>
      </c>
      <c r="E6" t="s">
        <v>11</v>
      </c>
    </row>
    <row r="7" spans="2:5" ht="12.75">
      <c r="B7">
        <v>0.2</v>
      </c>
      <c r="C7">
        <v>10</v>
      </c>
      <c r="D7">
        <v>195</v>
      </c>
      <c r="E7" s="1">
        <f>20*LOG(D7/C7)</f>
        <v>25.800692227250362</v>
      </c>
    </row>
    <row r="8" spans="2:5" ht="12.75">
      <c r="B8">
        <v>0.3</v>
      </c>
      <c r="C8">
        <v>10</v>
      </c>
      <c r="D8">
        <v>255</v>
      </c>
      <c r="E8" s="1">
        <f aca="true" t="shared" si="0" ref="E8:E45">20*LOG(D8/C8)</f>
        <v>28.130803608679106</v>
      </c>
    </row>
    <row r="9" spans="2:5" ht="12.75">
      <c r="B9">
        <v>0.4</v>
      </c>
      <c r="C9">
        <v>10</v>
      </c>
      <c r="D9">
        <v>330</v>
      </c>
      <c r="E9" s="1">
        <f t="shared" si="0"/>
        <v>30.370278797557752</v>
      </c>
    </row>
    <row r="10" spans="2:5" ht="12.75">
      <c r="B10">
        <v>0.6</v>
      </c>
      <c r="C10">
        <v>10</v>
      </c>
      <c r="D10">
        <v>425</v>
      </c>
      <c r="E10" s="1">
        <f t="shared" si="0"/>
        <v>32.56777860100623</v>
      </c>
    </row>
    <row r="11" spans="2:5" ht="12.75">
      <c r="B11">
        <v>0.9</v>
      </c>
      <c r="C11">
        <v>10</v>
      </c>
      <c r="D11">
        <v>580</v>
      </c>
      <c r="E11" s="1">
        <f t="shared" si="0"/>
        <v>35.268559871258745</v>
      </c>
    </row>
    <row r="12" spans="2:5" ht="12.75">
      <c r="B12">
        <v>1</v>
      </c>
      <c r="C12">
        <v>10</v>
      </c>
      <c r="D12">
        <v>685</v>
      </c>
      <c r="E12" s="1">
        <f t="shared" si="0"/>
        <v>36.71381142984851</v>
      </c>
    </row>
    <row r="13" spans="2:5" ht="12.75">
      <c r="B13">
        <v>1.2</v>
      </c>
      <c r="C13">
        <v>10</v>
      </c>
      <c r="D13">
        <v>735</v>
      </c>
      <c r="E13" s="1">
        <f t="shared" si="0"/>
        <v>37.3257467816839</v>
      </c>
    </row>
    <row r="14" spans="2:5" ht="12.75">
      <c r="B14">
        <v>1.4</v>
      </c>
      <c r="C14">
        <v>10</v>
      </c>
      <c r="D14">
        <v>835</v>
      </c>
      <c r="E14" s="1">
        <f t="shared" si="0"/>
        <v>38.43372950967204</v>
      </c>
    </row>
    <row r="15" spans="2:5" ht="12.75">
      <c r="B15">
        <v>1.5</v>
      </c>
      <c r="C15">
        <v>10</v>
      </c>
      <c r="D15">
        <v>905</v>
      </c>
      <c r="E15" s="1">
        <f t="shared" si="0"/>
        <v>39.13297158410407</v>
      </c>
    </row>
    <row r="16" spans="2:5" ht="12.75">
      <c r="B16">
        <v>2.4</v>
      </c>
      <c r="C16">
        <v>10</v>
      </c>
      <c r="D16">
        <v>965</v>
      </c>
      <c r="E16" s="1">
        <f t="shared" si="0"/>
        <v>39.690546266875856</v>
      </c>
    </row>
    <row r="17" spans="2:5" ht="12.75">
      <c r="B17">
        <v>4</v>
      </c>
      <c r="C17">
        <v>10</v>
      </c>
      <c r="D17">
        <v>1020</v>
      </c>
      <c r="E17" s="1">
        <f t="shared" si="0"/>
        <v>40.17200343523835</v>
      </c>
    </row>
    <row r="18" spans="2:5" ht="12.75">
      <c r="B18">
        <v>6</v>
      </c>
      <c r="C18">
        <v>10</v>
      </c>
      <c r="D18">
        <v>1065</v>
      </c>
      <c r="E18" s="1">
        <f t="shared" si="0"/>
        <v>40.546992155495126</v>
      </c>
    </row>
    <row r="19" spans="2:5" ht="12.75">
      <c r="B19">
        <v>8</v>
      </c>
      <c r="C19">
        <v>10</v>
      </c>
      <c r="D19">
        <v>1070</v>
      </c>
      <c r="E19" s="1">
        <f t="shared" si="0"/>
        <v>40.587675553704194</v>
      </c>
    </row>
    <row r="20" spans="2:5" ht="12.75">
      <c r="B20">
        <v>13</v>
      </c>
      <c r="C20">
        <v>10</v>
      </c>
      <c r="D20">
        <v>1070</v>
      </c>
      <c r="E20" s="1">
        <f t="shared" si="0"/>
        <v>40.587675553704194</v>
      </c>
    </row>
    <row r="21" spans="2:5" ht="12.75">
      <c r="B21">
        <v>16</v>
      </c>
      <c r="C21">
        <v>10</v>
      </c>
      <c r="D21">
        <v>1070</v>
      </c>
      <c r="E21" s="1">
        <f t="shared" si="0"/>
        <v>40.587675553704194</v>
      </c>
    </row>
    <row r="22" spans="2:5" ht="12.75">
      <c r="B22">
        <v>19</v>
      </c>
      <c r="C22">
        <v>10</v>
      </c>
      <c r="D22">
        <v>1070</v>
      </c>
      <c r="E22" s="1">
        <f t="shared" si="0"/>
        <v>40.587675553704194</v>
      </c>
    </row>
    <row r="23" spans="2:5" ht="12.75">
      <c r="B23">
        <v>26</v>
      </c>
      <c r="C23">
        <v>10</v>
      </c>
      <c r="D23">
        <v>1045</v>
      </c>
      <c r="E23" s="1">
        <f t="shared" si="0"/>
        <v>40.38232580894146</v>
      </c>
    </row>
    <row r="24" spans="2:5" ht="12.75">
      <c r="B24">
        <v>35</v>
      </c>
      <c r="C24">
        <v>10</v>
      </c>
      <c r="D24">
        <v>1040</v>
      </c>
      <c r="E24" s="1">
        <f t="shared" si="0"/>
        <v>40.34066678597561</v>
      </c>
    </row>
    <row r="25" spans="2:5" ht="12.75">
      <c r="B25">
        <v>55</v>
      </c>
      <c r="C25">
        <v>10</v>
      </c>
      <c r="D25">
        <v>980</v>
      </c>
      <c r="E25" s="1">
        <f t="shared" si="0"/>
        <v>39.824521513849895</v>
      </c>
    </row>
    <row r="26" spans="2:5" ht="12.75">
      <c r="B26">
        <v>74</v>
      </c>
      <c r="C26">
        <v>10</v>
      </c>
      <c r="D26">
        <v>945</v>
      </c>
      <c r="E26" s="1">
        <f t="shared" si="0"/>
        <v>39.50863617018526</v>
      </c>
    </row>
    <row r="27" spans="2:5" ht="12.75">
      <c r="B27">
        <v>88</v>
      </c>
      <c r="C27">
        <v>10</v>
      </c>
      <c r="D27">
        <v>940</v>
      </c>
      <c r="E27" s="1">
        <f t="shared" si="0"/>
        <v>39.46255707199397</v>
      </c>
    </row>
    <row r="28" spans="2:5" ht="12.75">
      <c r="B28">
        <v>104</v>
      </c>
      <c r="C28">
        <v>10</v>
      </c>
      <c r="D28">
        <v>960</v>
      </c>
      <c r="E28" s="1">
        <f t="shared" si="0"/>
        <v>39.64542466079137</v>
      </c>
    </row>
    <row r="29" spans="2:5" ht="12.75">
      <c r="B29">
        <v>122</v>
      </c>
      <c r="C29">
        <v>10</v>
      </c>
      <c r="D29">
        <v>990</v>
      </c>
      <c r="E29" s="1">
        <f t="shared" si="0"/>
        <v>39.912703891951</v>
      </c>
    </row>
    <row r="30" spans="2:5" ht="12.75">
      <c r="B30">
        <v>142</v>
      </c>
      <c r="C30">
        <v>10</v>
      </c>
      <c r="D30">
        <v>990</v>
      </c>
      <c r="E30" s="1">
        <f t="shared" si="0"/>
        <v>39.912703891951</v>
      </c>
    </row>
    <row r="31" spans="2:5" ht="12.75">
      <c r="B31">
        <v>153</v>
      </c>
      <c r="C31">
        <v>10</v>
      </c>
      <c r="D31">
        <v>930</v>
      </c>
      <c r="E31" s="1">
        <f t="shared" si="0"/>
        <v>39.3696589710787</v>
      </c>
    </row>
    <row r="32" spans="2:5" ht="12.75">
      <c r="B32">
        <v>160</v>
      </c>
      <c r="C32">
        <v>10</v>
      </c>
      <c r="D32">
        <v>825</v>
      </c>
      <c r="E32" s="1">
        <f t="shared" si="0"/>
        <v>38.3290789709985</v>
      </c>
    </row>
    <row r="33" spans="2:5" ht="12.75">
      <c r="B33">
        <v>170</v>
      </c>
      <c r="C33">
        <v>10</v>
      </c>
      <c r="D33">
        <v>730</v>
      </c>
      <c r="E33" s="1">
        <f t="shared" si="0"/>
        <v>37.266457202409114</v>
      </c>
    </row>
    <row r="34" spans="2:5" ht="12.75">
      <c r="B34">
        <v>185</v>
      </c>
      <c r="C34">
        <v>10</v>
      </c>
      <c r="D34">
        <v>560</v>
      </c>
      <c r="E34" s="1">
        <f t="shared" si="0"/>
        <v>34.96376054012401</v>
      </c>
    </row>
    <row r="35" spans="2:5" ht="12.75">
      <c r="B35">
        <v>200</v>
      </c>
      <c r="C35">
        <v>10</v>
      </c>
      <c r="D35">
        <v>420</v>
      </c>
      <c r="E35" s="1">
        <f t="shared" si="0"/>
        <v>32.46498580795801</v>
      </c>
    </row>
    <row r="36" spans="2:5" ht="12.75">
      <c r="B36">
        <v>215</v>
      </c>
      <c r="C36">
        <v>10</v>
      </c>
      <c r="D36">
        <v>305</v>
      </c>
      <c r="E36" s="1">
        <f t="shared" si="0"/>
        <v>29.685996786935718</v>
      </c>
    </row>
    <row r="37" spans="2:5" ht="12.75">
      <c r="B37">
        <v>252</v>
      </c>
      <c r="C37">
        <v>10</v>
      </c>
      <c r="D37">
        <v>164</v>
      </c>
      <c r="E37" s="1">
        <f t="shared" si="0"/>
        <v>24.296876960953956</v>
      </c>
    </row>
    <row r="38" spans="2:5" ht="12.75">
      <c r="B38">
        <v>278</v>
      </c>
      <c r="C38">
        <v>10</v>
      </c>
      <c r="D38">
        <v>115</v>
      </c>
      <c r="E38" s="1">
        <f t="shared" si="0"/>
        <v>21.213956807072233</v>
      </c>
    </row>
    <row r="39" spans="2:5" ht="12.75">
      <c r="B39">
        <v>295</v>
      </c>
      <c r="C39">
        <v>10</v>
      </c>
      <c r="D39">
        <v>98</v>
      </c>
      <c r="E39" s="1">
        <f t="shared" si="0"/>
        <v>19.8245215138499</v>
      </c>
    </row>
    <row r="40" spans="2:5" ht="12.75">
      <c r="B40">
        <v>354</v>
      </c>
      <c r="C40">
        <v>10</v>
      </c>
      <c r="D40">
        <v>53</v>
      </c>
      <c r="E40" s="1">
        <f t="shared" si="0"/>
        <v>14.485517392015781</v>
      </c>
    </row>
    <row r="41" spans="2:5" ht="12.75">
      <c r="B41">
        <v>469</v>
      </c>
      <c r="C41">
        <v>10</v>
      </c>
      <c r="D41">
        <v>21</v>
      </c>
      <c r="E41" s="1">
        <f t="shared" si="0"/>
        <v>6.444385894678386</v>
      </c>
    </row>
    <row r="42" spans="2:5" ht="12.75">
      <c r="B42">
        <v>619</v>
      </c>
      <c r="C42">
        <v>10</v>
      </c>
      <c r="D42">
        <v>9.4</v>
      </c>
      <c r="E42" s="1">
        <f t="shared" si="0"/>
        <v>-0.5374429280060262</v>
      </c>
    </row>
    <row r="43" spans="2:5" ht="12.75">
      <c r="B43">
        <v>720</v>
      </c>
      <c r="C43">
        <v>10</v>
      </c>
      <c r="D43">
        <v>6</v>
      </c>
      <c r="E43" s="1">
        <f t="shared" si="0"/>
        <v>-4.436974992327128</v>
      </c>
    </row>
    <row r="44" spans="2:5" ht="12.75">
      <c r="B44">
        <v>843</v>
      </c>
      <c r="C44">
        <v>10</v>
      </c>
      <c r="D44">
        <v>4</v>
      </c>
      <c r="E44" s="1">
        <f t="shared" si="0"/>
        <v>-7.958800173440752</v>
      </c>
    </row>
    <row r="45" spans="2:5" ht="12.75">
      <c r="B45">
        <v>950</v>
      </c>
      <c r="C45">
        <v>10</v>
      </c>
      <c r="D45">
        <v>3</v>
      </c>
      <c r="E45" s="1">
        <f t="shared" si="0"/>
        <v>-10.457574905606752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89"/>
  <sheetViews>
    <sheetView tabSelected="1" workbookViewId="0" topLeftCell="A50">
      <selection activeCell="B88" sqref="B88"/>
    </sheetView>
  </sheetViews>
  <sheetFormatPr defaultColWidth="11.00390625" defaultRowHeight="12.75"/>
  <cols>
    <col min="1" max="1" width="6.25390625" style="0" customWidth="1"/>
    <col min="6" max="6" width="20.125" style="0" customWidth="1"/>
    <col min="7" max="11" width="11.375" style="0" customWidth="1"/>
    <col min="12" max="12" width="15.75390625" style="0" customWidth="1"/>
  </cols>
  <sheetData>
    <row r="3" spans="2:4" ht="12.75">
      <c r="B3" s="4" t="s">
        <v>28</v>
      </c>
      <c r="C3" s="4">
        <v>28</v>
      </c>
      <c r="D3" s="4" t="s">
        <v>21</v>
      </c>
    </row>
    <row r="5" ht="12.75">
      <c r="B5" s="11" t="s">
        <v>29</v>
      </c>
    </row>
    <row r="6" spans="2:6" ht="12.75">
      <c r="B6" s="9" t="s">
        <v>14</v>
      </c>
      <c r="C6" s="9" t="s">
        <v>16</v>
      </c>
      <c r="D6" s="9" t="s">
        <v>26</v>
      </c>
      <c r="E6" s="9" t="s">
        <v>18</v>
      </c>
      <c r="F6" s="9"/>
    </row>
    <row r="7" spans="2:6" ht="12.75">
      <c r="B7" s="10" t="s">
        <v>15</v>
      </c>
      <c r="C7" s="10" t="s">
        <v>17</v>
      </c>
      <c r="D7" s="10" t="s">
        <v>15</v>
      </c>
      <c r="E7" s="10" t="s">
        <v>19</v>
      </c>
      <c r="F7" s="10" t="s">
        <v>22</v>
      </c>
    </row>
    <row r="8" spans="2:6" ht="12.75">
      <c r="B8" s="12">
        <v>-6</v>
      </c>
      <c r="C8" s="13">
        <f>173/10</f>
        <v>17.3</v>
      </c>
      <c r="D8" s="17">
        <f>B8+$C$3</f>
        <v>22</v>
      </c>
      <c r="E8" s="20">
        <f>868+1000/C8</f>
        <v>925.8034682080925</v>
      </c>
      <c r="F8" s="12"/>
    </row>
    <row r="9" spans="2:6" ht="12.75">
      <c r="B9" s="12">
        <v>2</v>
      </c>
      <c r="C9" s="13">
        <f>176/10</f>
        <v>17.6</v>
      </c>
      <c r="D9" s="14">
        <f aca="true" t="shared" si="0" ref="D9:D24">B9+$C$3</f>
        <v>30</v>
      </c>
      <c r="E9" s="13">
        <f aca="true" t="shared" si="1" ref="E9:E24">868+1000/C9</f>
        <v>924.8181818181818</v>
      </c>
      <c r="F9" s="12"/>
    </row>
    <row r="10" spans="2:6" ht="12.75">
      <c r="B10" s="12">
        <v>10</v>
      </c>
      <c r="C10" s="13">
        <f>178/10</f>
        <v>17.8</v>
      </c>
      <c r="D10" s="14">
        <f t="shared" si="0"/>
        <v>38</v>
      </c>
      <c r="E10" s="13">
        <f t="shared" si="1"/>
        <v>924.1797752808989</v>
      </c>
      <c r="F10" s="12"/>
    </row>
    <row r="11" spans="2:6" ht="12.75">
      <c r="B11" s="12">
        <v>20</v>
      </c>
      <c r="C11" s="13">
        <f>183/10</f>
        <v>18.3</v>
      </c>
      <c r="D11" s="14">
        <f t="shared" si="0"/>
        <v>48</v>
      </c>
      <c r="E11" s="13">
        <f t="shared" si="1"/>
        <v>922.6448087431694</v>
      </c>
      <c r="F11" s="12"/>
    </row>
    <row r="12" spans="2:6" ht="12.75">
      <c r="B12" s="12">
        <v>30</v>
      </c>
      <c r="C12" s="13">
        <f>188/10</f>
        <v>18.8</v>
      </c>
      <c r="D12" s="14">
        <f t="shared" si="0"/>
        <v>58</v>
      </c>
      <c r="E12" s="13">
        <f t="shared" si="1"/>
        <v>921.1914893617021</v>
      </c>
      <c r="F12" s="12"/>
    </row>
    <row r="13" spans="2:6" ht="12.75">
      <c r="B13" s="12">
        <v>40</v>
      </c>
      <c r="C13" s="13">
        <f>180/9</f>
        <v>20</v>
      </c>
      <c r="D13" s="14">
        <f t="shared" si="0"/>
        <v>68</v>
      </c>
      <c r="E13" s="13">
        <f t="shared" si="1"/>
        <v>918</v>
      </c>
      <c r="F13" s="12"/>
    </row>
    <row r="14" spans="2:6" ht="12.75">
      <c r="B14" s="12">
        <v>50</v>
      </c>
      <c r="C14" s="13">
        <f>162/8</f>
        <v>20.25</v>
      </c>
      <c r="D14" s="14">
        <f t="shared" si="0"/>
        <v>78</v>
      </c>
      <c r="E14" s="13">
        <f t="shared" si="1"/>
        <v>917.3827160493827</v>
      </c>
      <c r="F14" s="12"/>
    </row>
    <row r="15" spans="2:6" ht="12.75">
      <c r="B15" s="12">
        <v>60</v>
      </c>
      <c r="C15" s="13">
        <f>168/8</f>
        <v>21</v>
      </c>
      <c r="D15" s="14">
        <f t="shared" si="0"/>
        <v>88</v>
      </c>
      <c r="E15" s="13">
        <f t="shared" si="1"/>
        <v>915.6190476190476</v>
      </c>
      <c r="F15" s="12"/>
    </row>
    <row r="16" spans="2:6" ht="12.75">
      <c r="B16" s="12">
        <v>70</v>
      </c>
      <c r="C16" s="13">
        <f>171/8</f>
        <v>21.375</v>
      </c>
      <c r="D16" s="14">
        <f t="shared" si="0"/>
        <v>98</v>
      </c>
      <c r="E16" s="13">
        <f t="shared" si="1"/>
        <v>914.7836257309941</v>
      </c>
      <c r="F16" s="12"/>
    </row>
    <row r="17" spans="2:6" ht="12.75">
      <c r="B17" s="12">
        <v>80</v>
      </c>
      <c r="C17" s="13">
        <f>175/8</f>
        <v>21.875</v>
      </c>
      <c r="D17" s="14">
        <f t="shared" si="0"/>
        <v>108</v>
      </c>
      <c r="E17" s="13">
        <f t="shared" si="1"/>
        <v>913.7142857142857</v>
      </c>
      <c r="F17" s="12"/>
    </row>
    <row r="18" spans="2:6" ht="12.75">
      <c r="B18" s="12">
        <v>90</v>
      </c>
      <c r="C18" s="13">
        <f>176/8</f>
        <v>22</v>
      </c>
      <c r="D18" s="14">
        <f t="shared" si="0"/>
        <v>118</v>
      </c>
      <c r="E18" s="13">
        <f t="shared" si="1"/>
        <v>913.4545454545455</v>
      </c>
      <c r="F18" s="12"/>
    </row>
    <row r="19" spans="2:6" ht="12.75">
      <c r="B19" s="12">
        <v>100</v>
      </c>
      <c r="C19" s="13">
        <f>179/8</f>
        <v>22.375</v>
      </c>
      <c r="D19" s="14">
        <f t="shared" si="0"/>
        <v>128</v>
      </c>
      <c r="E19" s="13">
        <f t="shared" si="1"/>
        <v>912.6927374301677</v>
      </c>
      <c r="F19" s="12"/>
    </row>
    <row r="20" spans="2:6" ht="12.75">
      <c r="B20" s="12">
        <v>110</v>
      </c>
      <c r="C20" s="13">
        <f>181/8</f>
        <v>22.625</v>
      </c>
      <c r="D20" s="14">
        <f t="shared" si="0"/>
        <v>138</v>
      </c>
      <c r="E20" s="13">
        <f t="shared" si="1"/>
        <v>912.1988950276243</v>
      </c>
      <c r="F20" s="12" t="s">
        <v>23</v>
      </c>
    </row>
    <row r="21" spans="2:6" ht="12.75">
      <c r="B21" s="12">
        <v>120</v>
      </c>
      <c r="C21" s="13">
        <f>187/8</f>
        <v>23.375</v>
      </c>
      <c r="D21" s="14">
        <f t="shared" si="0"/>
        <v>148</v>
      </c>
      <c r="E21" s="13">
        <f t="shared" si="1"/>
        <v>910.7807486631016</v>
      </c>
      <c r="F21" s="12" t="s">
        <v>23</v>
      </c>
    </row>
    <row r="22" spans="2:6" ht="12.75">
      <c r="B22" s="12">
        <v>130</v>
      </c>
      <c r="C22" s="13">
        <f>171/7</f>
        <v>24.428571428571427</v>
      </c>
      <c r="D22" s="14">
        <f t="shared" si="0"/>
        <v>158</v>
      </c>
      <c r="E22" s="13">
        <f t="shared" si="1"/>
        <v>908.9356725146199</v>
      </c>
      <c r="F22" s="12" t="s">
        <v>23</v>
      </c>
    </row>
    <row r="23" spans="2:6" ht="12.75">
      <c r="B23" s="12">
        <v>140</v>
      </c>
      <c r="C23" s="13">
        <f>187/7</f>
        <v>26.714285714285715</v>
      </c>
      <c r="D23" s="14">
        <f t="shared" si="0"/>
        <v>168</v>
      </c>
      <c r="E23" s="13">
        <f t="shared" si="1"/>
        <v>905.4331550802139</v>
      </c>
      <c r="F23" s="12" t="s">
        <v>25</v>
      </c>
    </row>
    <row r="24" spans="2:6" ht="12.75">
      <c r="B24" s="10">
        <v>150</v>
      </c>
      <c r="C24" s="16">
        <f>180/7</f>
        <v>25.714285714285715</v>
      </c>
      <c r="D24" s="15">
        <f t="shared" si="0"/>
        <v>178</v>
      </c>
      <c r="E24" s="16">
        <f t="shared" si="1"/>
        <v>906.8888888888889</v>
      </c>
      <c r="F24" s="10" t="s">
        <v>25</v>
      </c>
    </row>
    <row r="26" ht="12.75">
      <c r="B26" s="11" t="s">
        <v>34</v>
      </c>
    </row>
    <row r="27" spans="2:6" ht="12.75">
      <c r="B27" s="9" t="s">
        <v>14</v>
      </c>
      <c r="C27" s="9" t="s">
        <v>16</v>
      </c>
      <c r="D27" s="9" t="s">
        <v>20</v>
      </c>
      <c r="E27" s="9" t="s">
        <v>18</v>
      </c>
      <c r="F27" s="9"/>
    </row>
    <row r="28" spans="2:6" ht="12.75">
      <c r="B28" s="10" t="s">
        <v>15</v>
      </c>
      <c r="C28" s="10" t="s">
        <v>17</v>
      </c>
      <c r="D28" s="10" t="s">
        <v>15</v>
      </c>
      <c r="E28" s="10" t="s">
        <v>19</v>
      </c>
      <c r="F28" s="10" t="s">
        <v>22</v>
      </c>
    </row>
    <row r="29" spans="2:6" ht="12.75">
      <c r="B29" s="12">
        <v>-6</v>
      </c>
      <c r="C29" s="13">
        <f>169/10</f>
        <v>16.9</v>
      </c>
      <c r="D29" s="17">
        <f>B29+$C$3</f>
        <v>22</v>
      </c>
      <c r="E29" s="13">
        <f>868+1000/C29</f>
        <v>927.1715976331361</v>
      </c>
      <c r="F29" s="12"/>
    </row>
    <row r="30" spans="2:6" ht="12.75">
      <c r="B30" s="12">
        <v>2</v>
      </c>
      <c r="C30" s="13">
        <f>170/10</f>
        <v>17</v>
      </c>
      <c r="D30" s="14">
        <f aca="true" t="shared" si="2" ref="D30:D39">B30+$C$3</f>
        <v>30</v>
      </c>
      <c r="E30" s="13">
        <f aca="true" t="shared" si="3" ref="E30:E38">868+1000/C30</f>
        <v>926.8235294117648</v>
      </c>
      <c r="F30" s="12"/>
    </row>
    <row r="31" spans="2:6" ht="12.75">
      <c r="B31" s="12">
        <v>10</v>
      </c>
      <c r="C31" s="13">
        <f>172/10</f>
        <v>17.2</v>
      </c>
      <c r="D31" s="14">
        <f t="shared" si="2"/>
        <v>38</v>
      </c>
      <c r="E31" s="13">
        <f t="shared" si="3"/>
        <v>926.1395348837209</v>
      </c>
      <c r="F31" s="12"/>
    </row>
    <row r="32" spans="2:6" ht="12.75">
      <c r="B32" s="12">
        <v>20</v>
      </c>
      <c r="C32" s="13">
        <f>164/9</f>
        <v>18.22222222222222</v>
      </c>
      <c r="D32" s="14">
        <f t="shared" si="2"/>
        <v>48</v>
      </c>
      <c r="E32" s="13">
        <f t="shared" si="3"/>
        <v>922.8780487804878</v>
      </c>
      <c r="F32" s="12"/>
    </row>
    <row r="33" spans="2:6" ht="12.75">
      <c r="B33" s="12">
        <v>30</v>
      </c>
      <c r="C33" s="13">
        <f>176/9</f>
        <v>19.555555555555557</v>
      </c>
      <c r="D33" s="14">
        <f t="shared" si="2"/>
        <v>58</v>
      </c>
      <c r="E33" s="13">
        <f t="shared" si="3"/>
        <v>919.1363636363636</v>
      </c>
      <c r="F33" s="12"/>
    </row>
    <row r="34" spans="2:6" ht="12.75">
      <c r="B34" s="12">
        <v>40</v>
      </c>
      <c r="C34" s="13">
        <f>173/8</f>
        <v>21.625</v>
      </c>
      <c r="D34" s="14">
        <f t="shared" si="2"/>
        <v>68</v>
      </c>
      <c r="E34" s="13">
        <f t="shared" si="3"/>
        <v>914.2427745664739</v>
      </c>
      <c r="F34" s="12"/>
    </row>
    <row r="35" spans="2:6" ht="12.75">
      <c r="B35" s="12">
        <v>50</v>
      </c>
      <c r="C35" s="13">
        <f>176/8</f>
        <v>22</v>
      </c>
      <c r="D35" s="14">
        <f t="shared" si="2"/>
        <v>78</v>
      </c>
      <c r="E35" s="13">
        <f t="shared" si="3"/>
        <v>913.4545454545455</v>
      </c>
      <c r="F35" s="12"/>
    </row>
    <row r="36" spans="2:6" ht="12.75">
      <c r="B36" s="12">
        <v>60</v>
      </c>
      <c r="C36" s="13">
        <f>181/8</f>
        <v>22.625</v>
      </c>
      <c r="D36" s="14">
        <f t="shared" si="2"/>
        <v>88</v>
      </c>
      <c r="E36" s="13">
        <f t="shared" si="3"/>
        <v>912.1988950276243</v>
      </c>
      <c r="F36" s="12"/>
    </row>
    <row r="37" spans="2:6" ht="12.75">
      <c r="B37" s="12">
        <v>70</v>
      </c>
      <c r="C37" s="13">
        <f>184/8</f>
        <v>23</v>
      </c>
      <c r="D37" s="14">
        <f t="shared" si="2"/>
        <v>98</v>
      </c>
      <c r="E37" s="13">
        <f t="shared" si="3"/>
        <v>911.4782608695652</v>
      </c>
      <c r="F37" s="12"/>
    </row>
    <row r="38" spans="2:6" ht="12.75">
      <c r="B38" s="12">
        <v>80</v>
      </c>
      <c r="C38" s="13">
        <f>186/8</f>
        <v>23.25</v>
      </c>
      <c r="D38" s="14">
        <f t="shared" si="2"/>
        <v>108</v>
      </c>
      <c r="E38" s="13">
        <f t="shared" si="3"/>
        <v>911.010752688172</v>
      </c>
      <c r="F38" s="12"/>
    </row>
    <row r="39" spans="2:6" ht="12.75">
      <c r="B39" s="10">
        <v>90</v>
      </c>
      <c r="C39" s="16">
        <v>0</v>
      </c>
      <c r="D39" s="15">
        <f t="shared" si="2"/>
        <v>118</v>
      </c>
      <c r="E39" s="16">
        <v>0</v>
      </c>
      <c r="F39" s="10" t="s">
        <v>24</v>
      </c>
    </row>
    <row r="40" ht="12.75">
      <c r="F40" s="18"/>
    </row>
    <row r="41" spans="2:8" ht="12.75">
      <c r="B41" s="11" t="s">
        <v>30</v>
      </c>
      <c r="H41" s="11" t="s">
        <v>33</v>
      </c>
    </row>
    <row r="42" spans="2:12" ht="12.75">
      <c r="B42" s="9" t="s">
        <v>14</v>
      </c>
      <c r="C42" s="9" t="s">
        <v>16</v>
      </c>
      <c r="D42" s="9" t="s">
        <v>27</v>
      </c>
      <c r="E42" s="9" t="s">
        <v>18</v>
      </c>
      <c r="F42" s="9"/>
      <c r="H42" s="9" t="s">
        <v>14</v>
      </c>
      <c r="I42" s="9" t="s">
        <v>16</v>
      </c>
      <c r="J42" s="9" t="s">
        <v>27</v>
      </c>
      <c r="K42" s="9" t="s">
        <v>18</v>
      </c>
      <c r="L42" s="9"/>
    </row>
    <row r="43" spans="2:12" ht="12.75">
      <c r="B43" s="10" t="s">
        <v>15</v>
      </c>
      <c r="C43" s="10" t="s">
        <v>17</v>
      </c>
      <c r="D43" s="10" t="s">
        <v>15</v>
      </c>
      <c r="E43" s="10" t="s">
        <v>19</v>
      </c>
      <c r="F43" s="10" t="s">
        <v>22</v>
      </c>
      <c r="H43" s="10" t="s">
        <v>15</v>
      </c>
      <c r="I43" s="10" t="s">
        <v>17</v>
      </c>
      <c r="J43" s="10" t="s">
        <v>15</v>
      </c>
      <c r="K43" s="10" t="s">
        <v>19</v>
      </c>
      <c r="L43" s="10" t="s">
        <v>22</v>
      </c>
    </row>
    <row r="44" spans="2:12" ht="12.75">
      <c r="B44" s="12">
        <v>-6</v>
      </c>
      <c r="C44" s="13">
        <f>79.54/4</f>
        <v>19.885</v>
      </c>
      <c r="D44" s="17">
        <f>B44+$C$3</f>
        <v>22</v>
      </c>
      <c r="E44" s="13">
        <f>910-1000/C44</f>
        <v>859.7108373145587</v>
      </c>
      <c r="F44" s="12"/>
      <c r="H44" s="12">
        <v>-6</v>
      </c>
      <c r="I44" s="13">
        <f>78.64/4</f>
        <v>19.66</v>
      </c>
      <c r="J44" s="17">
        <f>H44+$C$3</f>
        <v>22</v>
      </c>
      <c r="K44" s="13">
        <f>910-1000/I44</f>
        <v>859.1353001017294</v>
      </c>
      <c r="L44" s="12"/>
    </row>
    <row r="45" spans="2:12" ht="12.75">
      <c r="B45" s="12">
        <v>2</v>
      </c>
      <c r="C45" s="13">
        <f>79/4</f>
        <v>19.75</v>
      </c>
      <c r="D45" s="14">
        <f aca="true" t="shared" si="4" ref="D45:D54">B45+$C$3</f>
        <v>30</v>
      </c>
      <c r="E45" s="13">
        <f aca="true" t="shared" si="5" ref="E45:E54">910-1000/C45</f>
        <v>859.367088607595</v>
      </c>
      <c r="F45" s="12"/>
      <c r="H45" s="12">
        <v>2</v>
      </c>
      <c r="I45" s="13">
        <f>79.32/4</f>
        <v>19.83</v>
      </c>
      <c r="J45" s="14">
        <f aca="true" t="shared" si="6" ref="J45:J54">H45+$C$3</f>
        <v>30</v>
      </c>
      <c r="K45" s="13">
        <f aca="true" t="shared" si="7" ref="K45:K54">910-1000/I45</f>
        <v>859.5713565305093</v>
      </c>
      <c r="L45" s="12"/>
    </row>
    <row r="46" spans="2:12" ht="12.75">
      <c r="B46" s="12">
        <v>10</v>
      </c>
      <c r="C46" s="13">
        <f>79.4/4</f>
        <v>19.85</v>
      </c>
      <c r="D46" s="14">
        <f t="shared" si="4"/>
        <v>38</v>
      </c>
      <c r="E46" s="13">
        <f t="shared" si="5"/>
        <v>859.6221662468514</v>
      </c>
      <c r="F46" s="12"/>
      <c r="H46" s="12">
        <v>10</v>
      </c>
      <c r="I46" s="13">
        <f>78.8/4</f>
        <v>19.7</v>
      </c>
      <c r="J46" s="14">
        <f t="shared" si="6"/>
        <v>38</v>
      </c>
      <c r="K46" s="13">
        <f t="shared" si="7"/>
        <v>859.2385786802031</v>
      </c>
      <c r="L46" s="12"/>
    </row>
    <row r="47" spans="2:12" ht="12.75">
      <c r="B47" s="12">
        <v>20</v>
      </c>
      <c r="C47" s="13">
        <f>78.3/4</f>
        <v>19.575</v>
      </c>
      <c r="D47" s="14">
        <f t="shared" si="4"/>
        <v>48</v>
      </c>
      <c r="E47" s="13">
        <f t="shared" si="5"/>
        <v>858.9144316730524</v>
      </c>
      <c r="F47" s="12"/>
      <c r="H47" s="12">
        <v>20</v>
      </c>
      <c r="I47" s="13">
        <f>78.4/4</f>
        <v>19.6</v>
      </c>
      <c r="J47" s="14">
        <f t="shared" si="6"/>
        <v>48</v>
      </c>
      <c r="K47" s="13">
        <f t="shared" si="7"/>
        <v>858.9795918367347</v>
      </c>
      <c r="L47" s="12"/>
    </row>
    <row r="48" spans="2:12" ht="12.75">
      <c r="B48" s="12">
        <v>30</v>
      </c>
      <c r="C48" s="13">
        <f>77.6/4</f>
        <v>19.4</v>
      </c>
      <c r="D48" s="14">
        <f t="shared" si="4"/>
        <v>58</v>
      </c>
      <c r="E48" s="13">
        <f t="shared" si="5"/>
        <v>858.4536082474227</v>
      </c>
      <c r="F48" s="12"/>
      <c r="H48" s="12">
        <v>30</v>
      </c>
      <c r="I48" s="13">
        <f>77.16/4</f>
        <v>19.29</v>
      </c>
      <c r="J48" s="14">
        <f t="shared" si="6"/>
        <v>58</v>
      </c>
      <c r="K48" s="13">
        <f t="shared" si="7"/>
        <v>858.1596682218766</v>
      </c>
      <c r="L48" s="12"/>
    </row>
    <row r="49" spans="2:12" ht="12.75">
      <c r="B49" s="12">
        <v>40</v>
      </c>
      <c r="C49" s="13">
        <f>89.2/4</f>
        <v>22.3</v>
      </c>
      <c r="D49" s="14">
        <f t="shared" si="4"/>
        <v>68</v>
      </c>
      <c r="E49" s="13">
        <f t="shared" si="5"/>
        <v>865.1569506726457</v>
      </c>
      <c r="F49" s="12"/>
      <c r="H49" s="12">
        <v>40</v>
      </c>
      <c r="I49" s="13">
        <f>89.14/4</f>
        <v>22.285</v>
      </c>
      <c r="J49" s="14">
        <f t="shared" si="6"/>
        <v>68</v>
      </c>
      <c r="K49" s="13">
        <f t="shared" si="7"/>
        <v>865.126766883554</v>
      </c>
      <c r="L49" s="12"/>
    </row>
    <row r="50" spans="2:12" ht="12.75">
      <c r="B50" s="12">
        <v>50</v>
      </c>
      <c r="C50" s="13">
        <f>88.7/4</f>
        <v>22.175</v>
      </c>
      <c r="D50" s="14">
        <f t="shared" si="4"/>
        <v>78</v>
      </c>
      <c r="E50" s="13">
        <f t="shared" si="5"/>
        <v>864.9041713641489</v>
      </c>
      <c r="F50" s="12"/>
      <c r="H50" s="12">
        <v>50</v>
      </c>
      <c r="I50" s="13">
        <f>88.7/4</f>
        <v>22.175</v>
      </c>
      <c r="J50" s="14">
        <f t="shared" si="6"/>
        <v>78</v>
      </c>
      <c r="K50" s="13">
        <f t="shared" si="7"/>
        <v>864.9041713641489</v>
      </c>
      <c r="L50" s="12"/>
    </row>
    <row r="51" spans="2:12" ht="12.75">
      <c r="B51" s="12">
        <v>60</v>
      </c>
      <c r="C51" s="13">
        <f>88.8/4</f>
        <v>22.2</v>
      </c>
      <c r="D51" s="14">
        <f t="shared" si="4"/>
        <v>88</v>
      </c>
      <c r="E51" s="13">
        <f t="shared" si="5"/>
        <v>864.9549549549549</v>
      </c>
      <c r="F51" s="12"/>
      <c r="H51" s="12">
        <v>60</v>
      </c>
      <c r="I51" s="13">
        <f>88.4/4</f>
        <v>22.1</v>
      </c>
      <c r="J51" s="14">
        <f t="shared" si="6"/>
        <v>88</v>
      </c>
      <c r="K51" s="13">
        <f t="shared" si="7"/>
        <v>864.7511312217194</v>
      </c>
      <c r="L51" s="12"/>
    </row>
    <row r="52" spans="2:12" ht="12.75">
      <c r="B52" s="12">
        <v>70</v>
      </c>
      <c r="C52" s="13">
        <f>88.1/4</f>
        <v>22.025</v>
      </c>
      <c r="D52" s="14">
        <f t="shared" si="4"/>
        <v>98</v>
      </c>
      <c r="E52" s="13">
        <f t="shared" si="5"/>
        <v>864.5970488081725</v>
      </c>
      <c r="F52" s="12"/>
      <c r="H52" s="12">
        <v>70</v>
      </c>
      <c r="I52" s="13">
        <f>88.3/4</f>
        <v>22.075</v>
      </c>
      <c r="J52" s="14">
        <f t="shared" si="6"/>
        <v>98</v>
      </c>
      <c r="K52" s="13">
        <f t="shared" si="7"/>
        <v>864.6998867497168</v>
      </c>
      <c r="L52" s="12"/>
    </row>
    <row r="53" spans="2:12" ht="12.75">
      <c r="B53" s="12">
        <v>80</v>
      </c>
      <c r="C53" s="13">
        <f>87.6/4</f>
        <v>21.9</v>
      </c>
      <c r="D53" s="14">
        <f t="shared" si="4"/>
        <v>108</v>
      </c>
      <c r="E53" s="13">
        <f t="shared" si="5"/>
        <v>864.337899543379</v>
      </c>
      <c r="F53" s="12"/>
      <c r="H53" s="12">
        <v>80</v>
      </c>
      <c r="I53" s="13">
        <f>88.3/4</f>
        <v>22.075</v>
      </c>
      <c r="J53" s="14">
        <f t="shared" si="6"/>
        <v>108</v>
      </c>
      <c r="K53" s="13">
        <f t="shared" si="7"/>
        <v>864.6998867497168</v>
      </c>
      <c r="L53" s="12"/>
    </row>
    <row r="54" spans="2:12" ht="12.75">
      <c r="B54" s="10">
        <v>90</v>
      </c>
      <c r="C54" s="16">
        <f>88.2/4</f>
        <v>22.05</v>
      </c>
      <c r="D54" s="15">
        <f t="shared" si="4"/>
        <v>118</v>
      </c>
      <c r="E54" s="16">
        <f t="shared" si="5"/>
        <v>864.6485260770975</v>
      </c>
      <c r="F54" s="10" t="s">
        <v>23</v>
      </c>
      <c r="H54" s="10">
        <v>90</v>
      </c>
      <c r="I54" s="16">
        <f>88.3/4</f>
        <v>22.075</v>
      </c>
      <c r="J54" s="15">
        <f t="shared" si="6"/>
        <v>118</v>
      </c>
      <c r="K54" s="16">
        <f t="shared" si="7"/>
        <v>864.6998867497168</v>
      </c>
      <c r="L54" s="10" t="s">
        <v>23</v>
      </c>
    </row>
    <row r="56" spans="2:8" ht="12.75">
      <c r="B56" s="11" t="s">
        <v>31</v>
      </c>
      <c r="H56" s="11" t="s">
        <v>36</v>
      </c>
    </row>
    <row r="57" spans="2:12" ht="12.75">
      <c r="B57" s="9" t="s">
        <v>14</v>
      </c>
      <c r="C57" s="9" t="s">
        <v>16</v>
      </c>
      <c r="D57" s="9" t="s">
        <v>27</v>
      </c>
      <c r="E57" s="9" t="s">
        <v>18</v>
      </c>
      <c r="F57" s="9"/>
      <c r="H57" s="9" t="s">
        <v>14</v>
      </c>
      <c r="I57" s="9" t="s">
        <v>16</v>
      </c>
      <c r="J57" s="9" t="s">
        <v>27</v>
      </c>
      <c r="K57" s="9" t="s">
        <v>18</v>
      </c>
      <c r="L57" s="9"/>
    </row>
    <row r="58" spans="2:12" ht="12.75">
      <c r="B58" s="10" t="s">
        <v>15</v>
      </c>
      <c r="C58" s="10" t="s">
        <v>17</v>
      </c>
      <c r="D58" s="10" t="s">
        <v>15</v>
      </c>
      <c r="E58" s="10" t="s">
        <v>19</v>
      </c>
      <c r="F58" s="10" t="s">
        <v>22</v>
      </c>
      <c r="H58" s="10" t="s">
        <v>15</v>
      </c>
      <c r="I58" s="10" t="s">
        <v>17</v>
      </c>
      <c r="J58" s="10" t="s">
        <v>15</v>
      </c>
      <c r="K58" s="10" t="s">
        <v>19</v>
      </c>
      <c r="L58" s="10" t="s">
        <v>22</v>
      </c>
    </row>
    <row r="59" spans="2:12" ht="12.75">
      <c r="B59" s="12">
        <v>-6</v>
      </c>
      <c r="C59" s="13">
        <f>77.26/3</f>
        <v>25.753333333333334</v>
      </c>
      <c r="D59" s="17">
        <f>B59+$C$3</f>
        <v>22</v>
      </c>
      <c r="E59" s="13">
        <f>910-1000/C59</f>
        <v>871.1700750711882</v>
      </c>
      <c r="F59" s="9"/>
      <c r="H59" s="12">
        <v>-6</v>
      </c>
      <c r="I59" s="13">
        <f>80.48/4</f>
        <v>20.12</v>
      </c>
      <c r="J59" s="17">
        <f>H59+$C$3</f>
        <v>22</v>
      </c>
      <c r="K59" s="20">
        <f>868+1000/I59</f>
        <v>917.7017892644135</v>
      </c>
      <c r="L59" s="9"/>
    </row>
    <row r="60" spans="2:12" ht="12.75">
      <c r="B60" s="12">
        <v>2</v>
      </c>
      <c r="C60" s="13">
        <f>75.98/3</f>
        <v>25.326666666666668</v>
      </c>
      <c r="D60" s="14">
        <f aca="true" t="shared" si="8" ref="D60:D69">B60+$C$3</f>
        <v>30</v>
      </c>
      <c r="E60" s="13">
        <f aca="true" t="shared" si="9" ref="E60:E69">910-1000/C60</f>
        <v>870.5159252434851</v>
      </c>
      <c r="F60" s="12"/>
      <c r="H60" s="12">
        <v>2</v>
      </c>
      <c r="I60" s="13">
        <f>81.38/4</f>
        <v>20.345</v>
      </c>
      <c r="J60" s="14">
        <f aca="true" t="shared" si="10" ref="J60:J67">H60+$C$3</f>
        <v>30</v>
      </c>
      <c r="K60" s="13">
        <f aca="true" t="shared" si="11" ref="K60:K66">868+1000/I60</f>
        <v>917.1521258294422</v>
      </c>
      <c r="L60" s="12"/>
    </row>
    <row r="61" spans="2:12" ht="12.75">
      <c r="B61" s="12">
        <v>10</v>
      </c>
      <c r="C61" s="13">
        <f>76.78/3</f>
        <v>25.593333333333334</v>
      </c>
      <c r="D61" s="14">
        <f t="shared" si="8"/>
        <v>38</v>
      </c>
      <c r="E61" s="13">
        <f t="shared" si="9"/>
        <v>870.927324824173</v>
      </c>
      <c r="F61" s="12"/>
      <c r="H61" s="12">
        <v>10</v>
      </c>
      <c r="I61" s="13">
        <f>81.64/4</f>
        <v>20.41</v>
      </c>
      <c r="J61" s="14">
        <f t="shared" si="10"/>
        <v>38</v>
      </c>
      <c r="K61" s="13">
        <f t="shared" si="11"/>
        <v>916.9955903968643</v>
      </c>
      <c r="L61" s="12"/>
    </row>
    <row r="62" spans="2:12" ht="12.75">
      <c r="B62" s="12">
        <v>20</v>
      </c>
      <c r="C62" s="13">
        <f>75.86/3</f>
        <v>25.286666666666665</v>
      </c>
      <c r="D62" s="14">
        <f t="shared" si="8"/>
        <v>48</v>
      </c>
      <c r="E62" s="13">
        <f t="shared" si="9"/>
        <v>870.453466912734</v>
      </c>
      <c r="F62" s="12"/>
      <c r="H62" s="12">
        <v>20</v>
      </c>
      <c r="I62" s="13">
        <f>82.52/4</f>
        <v>20.63</v>
      </c>
      <c r="J62" s="14">
        <f t="shared" si="10"/>
        <v>48</v>
      </c>
      <c r="K62" s="13">
        <f t="shared" si="11"/>
        <v>916.4730974309258</v>
      </c>
      <c r="L62" s="12"/>
    </row>
    <row r="63" spans="2:12" ht="12.75">
      <c r="B63" s="12">
        <v>30</v>
      </c>
      <c r="C63" s="13">
        <f>73.44/3</f>
        <v>24.48</v>
      </c>
      <c r="D63" s="14">
        <f t="shared" si="8"/>
        <v>58</v>
      </c>
      <c r="E63" s="13">
        <f t="shared" si="9"/>
        <v>869.1503267973857</v>
      </c>
      <c r="F63" s="12"/>
      <c r="H63" s="12">
        <v>30</v>
      </c>
      <c r="I63" s="13">
        <f>84.02/4</f>
        <v>21.005</v>
      </c>
      <c r="J63" s="14">
        <f t="shared" si="10"/>
        <v>58</v>
      </c>
      <c r="K63" s="13">
        <f t="shared" si="11"/>
        <v>915.6077124494168</v>
      </c>
      <c r="L63" s="12"/>
    </row>
    <row r="64" spans="2:12" ht="12.75">
      <c r="B64" s="12">
        <v>40</v>
      </c>
      <c r="C64" s="13">
        <f>71.44/3</f>
        <v>23.813333333333333</v>
      </c>
      <c r="D64" s="14">
        <f t="shared" si="8"/>
        <v>68</v>
      </c>
      <c r="E64" s="13">
        <f t="shared" si="9"/>
        <v>868.006718924972</v>
      </c>
      <c r="F64" s="12"/>
      <c r="H64" s="12">
        <v>40</v>
      </c>
      <c r="I64" s="13">
        <f>84.96/4</f>
        <v>21.24</v>
      </c>
      <c r="J64" s="14">
        <f t="shared" si="10"/>
        <v>68</v>
      </c>
      <c r="K64" s="13">
        <f t="shared" si="11"/>
        <v>915.0809792843692</v>
      </c>
      <c r="L64" s="12"/>
    </row>
    <row r="65" spans="2:12" ht="12.75">
      <c r="B65" s="12">
        <v>50</v>
      </c>
      <c r="C65" s="13">
        <f>70.46/3</f>
        <v>23.486666666666665</v>
      </c>
      <c r="D65" s="14">
        <f t="shared" si="8"/>
        <v>78</v>
      </c>
      <c r="E65" s="13">
        <f t="shared" si="9"/>
        <v>867.4226511495884</v>
      </c>
      <c r="F65" s="12"/>
      <c r="H65" s="12">
        <v>50</v>
      </c>
      <c r="I65" s="13">
        <f>86.76/4</f>
        <v>21.69</v>
      </c>
      <c r="J65" s="14">
        <f t="shared" si="10"/>
        <v>78</v>
      </c>
      <c r="K65" s="13">
        <f t="shared" si="11"/>
        <v>914.1041954817888</v>
      </c>
      <c r="L65" s="12"/>
    </row>
    <row r="66" spans="2:12" ht="12.75">
      <c r="B66" s="12">
        <v>60</v>
      </c>
      <c r="C66" s="13">
        <f>69.82/3</f>
        <v>23.27333333333333</v>
      </c>
      <c r="D66" s="14">
        <f t="shared" si="8"/>
        <v>88</v>
      </c>
      <c r="E66" s="13">
        <f t="shared" si="9"/>
        <v>867.0323689487253</v>
      </c>
      <c r="F66" s="12"/>
      <c r="H66" s="12">
        <v>60</v>
      </c>
      <c r="I66" s="13">
        <f>87.24/4</f>
        <v>21.81</v>
      </c>
      <c r="J66" s="14">
        <f t="shared" si="10"/>
        <v>88</v>
      </c>
      <c r="K66" s="13">
        <f t="shared" si="11"/>
        <v>913.8505272810637</v>
      </c>
      <c r="L66" s="12"/>
    </row>
    <row r="67" spans="2:12" ht="12.75">
      <c r="B67" s="12">
        <v>70</v>
      </c>
      <c r="C67" s="13">
        <f>69.38/3</f>
        <v>23.126666666666665</v>
      </c>
      <c r="D67" s="14">
        <f t="shared" si="8"/>
        <v>98</v>
      </c>
      <c r="E67" s="13">
        <f t="shared" si="9"/>
        <v>866.7598731622946</v>
      </c>
      <c r="F67" s="12"/>
      <c r="H67" s="10">
        <v>70</v>
      </c>
      <c r="I67" s="16">
        <v>0</v>
      </c>
      <c r="J67" s="15">
        <f t="shared" si="10"/>
        <v>98</v>
      </c>
      <c r="K67" s="16">
        <v>0</v>
      </c>
      <c r="L67" s="10" t="s">
        <v>24</v>
      </c>
    </row>
    <row r="68" spans="2:6" ht="12.75">
      <c r="B68" s="12">
        <v>80</v>
      </c>
      <c r="C68" s="13">
        <f>68.78/3</f>
        <v>22.926666666666666</v>
      </c>
      <c r="D68" s="14">
        <f t="shared" si="8"/>
        <v>108</v>
      </c>
      <c r="E68" s="13">
        <f t="shared" si="9"/>
        <v>866.382669380634</v>
      </c>
      <c r="F68" s="12"/>
    </row>
    <row r="69" spans="2:8" ht="12.75">
      <c r="B69" s="12">
        <v>90</v>
      </c>
      <c r="C69" s="13">
        <f>68.56/3</f>
        <v>22.853333333333335</v>
      </c>
      <c r="D69" s="14">
        <f t="shared" si="8"/>
        <v>118</v>
      </c>
      <c r="E69" s="13">
        <f t="shared" si="9"/>
        <v>866.242707117853</v>
      </c>
      <c r="F69" s="12" t="s">
        <v>23</v>
      </c>
      <c r="H69" s="11" t="s">
        <v>35</v>
      </c>
    </row>
    <row r="70" spans="2:12" ht="12.75">
      <c r="B70" s="19">
        <v>100</v>
      </c>
      <c r="C70" s="10">
        <v>0</v>
      </c>
      <c r="D70" s="15">
        <f>B70+$C$3</f>
        <v>128</v>
      </c>
      <c r="E70" s="16">
        <v>0</v>
      </c>
      <c r="F70" s="10" t="s">
        <v>24</v>
      </c>
      <c r="H70" s="9" t="s">
        <v>14</v>
      </c>
      <c r="I70" s="9" t="s">
        <v>16</v>
      </c>
      <c r="J70" s="9" t="s">
        <v>27</v>
      </c>
      <c r="K70" s="9" t="s">
        <v>18</v>
      </c>
      <c r="L70" s="9"/>
    </row>
    <row r="71" spans="8:12" ht="12.75">
      <c r="H71" s="10" t="s">
        <v>15</v>
      </c>
      <c r="I71" s="10" t="s">
        <v>17</v>
      </c>
      <c r="J71" s="10" t="s">
        <v>15</v>
      </c>
      <c r="K71" s="12" t="s">
        <v>19</v>
      </c>
      <c r="L71" s="10" t="s">
        <v>22</v>
      </c>
    </row>
    <row r="72" spans="2:12" ht="12.75">
      <c r="B72" s="11" t="s">
        <v>32</v>
      </c>
      <c r="H72" s="9">
        <v>-6</v>
      </c>
      <c r="I72" s="20">
        <f>89.88/4</f>
        <v>22.47</v>
      </c>
      <c r="J72" s="17">
        <f>H72+$C$3</f>
        <v>22</v>
      </c>
      <c r="K72" s="20">
        <f>910-1000/I72</f>
        <v>865.4962171784601</v>
      </c>
      <c r="L72" s="9"/>
    </row>
    <row r="73" spans="2:12" ht="12.75">
      <c r="B73" s="9" t="s">
        <v>14</v>
      </c>
      <c r="C73" s="9" t="s">
        <v>16</v>
      </c>
      <c r="D73" s="9" t="s">
        <v>27</v>
      </c>
      <c r="E73" s="9" t="s">
        <v>18</v>
      </c>
      <c r="F73" s="9"/>
      <c r="H73" s="12">
        <v>2</v>
      </c>
      <c r="I73" s="13">
        <f>88.72/4</f>
        <v>22.18</v>
      </c>
      <c r="J73" s="14">
        <f aca="true" t="shared" si="12" ref="J73:J80">H73+$C$3</f>
        <v>30</v>
      </c>
      <c r="K73" s="13">
        <f aca="true" t="shared" si="13" ref="K73:K78">910-1000/I73</f>
        <v>864.9143372407574</v>
      </c>
      <c r="L73" s="12"/>
    </row>
    <row r="74" spans="2:12" ht="12.75">
      <c r="B74" s="10" t="s">
        <v>15</v>
      </c>
      <c r="C74" s="10" t="s">
        <v>17</v>
      </c>
      <c r="D74" s="10" t="s">
        <v>15</v>
      </c>
      <c r="E74" s="10" t="s">
        <v>19</v>
      </c>
      <c r="F74" s="10" t="s">
        <v>22</v>
      </c>
      <c r="H74" s="12">
        <v>10</v>
      </c>
      <c r="I74" s="13">
        <f>89.02/4</f>
        <v>22.255</v>
      </c>
      <c r="J74" s="14">
        <f t="shared" si="12"/>
        <v>38</v>
      </c>
      <c r="K74" s="13">
        <f t="shared" si="13"/>
        <v>865.0662772410694</v>
      </c>
      <c r="L74" s="12"/>
    </row>
    <row r="75" spans="2:12" ht="12.75">
      <c r="B75" s="12">
        <v>-6</v>
      </c>
      <c r="C75" s="13">
        <f>71.44/3</f>
        <v>23.813333333333333</v>
      </c>
      <c r="D75" s="17">
        <f>B75+$C$3</f>
        <v>22</v>
      </c>
      <c r="E75" s="13">
        <f>910-1000/C75</f>
        <v>868.006718924972</v>
      </c>
      <c r="F75" s="12"/>
      <c r="H75" s="12">
        <v>20</v>
      </c>
      <c r="I75" s="13">
        <f>87.6/4</f>
        <v>21.9</v>
      </c>
      <c r="J75" s="14">
        <f t="shared" si="12"/>
        <v>48</v>
      </c>
      <c r="K75" s="13">
        <f t="shared" si="13"/>
        <v>864.337899543379</v>
      </c>
      <c r="L75" s="12"/>
    </row>
    <row r="76" spans="2:12" ht="12.75">
      <c r="B76" s="12">
        <v>2</v>
      </c>
      <c r="C76" s="13">
        <f>71.22/3</f>
        <v>23.74</v>
      </c>
      <c r="D76" s="14">
        <f aca="true" t="shared" si="14" ref="D76:D83">B76+$C$3</f>
        <v>30</v>
      </c>
      <c r="E76" s="13">
        <f aca="true" t="shared" si="15" ref="E76:E82">910-1000/C76</f>
        <v>867.87700084246</v>
      </c>
      <c r="F76" s="12"/>
      <c r="H76" s="12">
        <v>30</v>
      </c>
      <c r="I76" s="13">
        <f>86.52/4</f>
        <v>21.63</v>
      </c>
      <c r="J76" s="14">
        <f t="shared" si="12"/>
        <v>58</v>
      </c>
      <c r="K76" s="13">
        <f t="shared" si="13"/>
        <v>863.7679149329634</v>
      </c>
      <c r="L76" s="12"/>
    </row>
    <row r="77" spans="2:12" ht="12.75">
      <c r="B77" s="12">
        <v>10</v>
      </c>
      <c r="C77" s="13">
        <f>71.38/3</f>
        <v>23.793333333333333</v>
      </c>
      <c r="D77" s="14">
        <f t="shared" si="14"/>
        <v>38</v>
      </c>
      <c r="E77" s="13">
        <f t="shared" si="15"/>
        <v>867.9714205659849</v>
      </c>
      <c r="F77" s="12"/>
      <c r="H77" s="12">
        <v>40</v>
      </c>
      <c r="I77" s="13">
        <f>85.08/4</f>
        <v>21.27</v>
      </c>
      <c r="J77" s="14">
        <f t="shared" si="12"/>
        <v>68</v>
      </c>
      <c r="K77" s="13">
        <f t="shared" si="13"/>
        <v>862.9854254818994</v>
      </c>
      <c r="L77" s="12"/>
    </row>
    <row r="78" spans="2:12" ht="12.75">
      <c r="B78" s="12">
        <v>20</v>
      </c>
      <c r="C78" s="13">
        <f>71.18/3</f>
        <v>23.72666666666667</v>
      </c>
      <c r="D78" s="14">
        <f t="shared" si="14"/>
        <v>48</v>
      </c>
      <c r="E78" s="13">
        <f t="shared" si="15"/>
        <v>867.8533295869627</v>
      </c>
      <c r="F78" s="12"/>
      <c r="H78" s="12">
        <v>50</v>
      </c>
      <c r="I78" s="13">
        <f>85.06/4</f>
        <v>21.265</v>
      </c>
      <c r="J78" s="14">
        <f t="shared" si="12"/>
        <v>78</v>
      </c>
      <c r="K78" s="13">
        <f t="shared" si="13"/>
        <v>862.9743710322125</v>
      </c>
      <c r="L78" s="12"/>
    </row>
    <row r="79" spans="2:12" ht="12.75">
      <c r="B79" s="12">
        <v>30</v>
      </c>
      <c r="C79" s="13">
        <f>70.8/3</f>
        <v>23.599999999999998</v>
      </c>
      <c r="D79" s="14">
        <f t="shared" si="14"/>
        <v>58</v>
      </c>
      <c r="E79" s="13">
        <f t="shared" si="15"/>
        <v>867.6271186440678</v>
      </c>
      <c r="F79" s="12"/>
      <c r="H79" s="12">
        <v>60</v>
      </c>
      <c r="I79" s="12">
        <f>84.8/4</f>
        <v>21.2</v>
      </c>
      <c r="J79" s="14">
        <f t="shared" si="12"/>
        <v>88</v>
      </c>
      <c r="K79" s="13">
        <f aca="true" t="shared" si="16" ref="K79:K89">910-1000/I79</f>
        <v>862.8301886792453</v>
      </c>
      <c r="L79" s="12" t="s">
        <v>23</v>
      </c>
    </row>
    <row r="80" spans="2:12" ht="12.75">
      <c r="B80" s="12">
        <v>40</v>
      </c>
      <c r="C80" s="13">
        <f>70.66/3</f>
        <v>23.55333333333333</v>
      </c>
      <c r="D80" s="14">
        <f t="shared" si="14"/>
        <v>68</v>
      </c>
      <c r="E80" s="13">
        <f t="shared" si="15"/>
        <v>867.5431644494763</v>
      </c>
      <c r="F80" s="12"/>
      <c r="H80" s="21">
        <v>60</v>
      </c>
      <c r="I80" s="13">
        <f>81.48/3</f>
        <v>27.16</v>
      </c>
      <c r="J80" s="22">
        <f t="shared" si="12"/>
        <v>88</v>
      </c>
      <c r="K80" s="13">
        <f t="shared" si="16"/>
        <v>873.1811487481591</v>
      </c>
      <c r="L80" s="12" t="s">
        <v>23</v>
      </c>
    </row>
    <row r="81" spans="2:12" ht="12.75">
      <c r="B81" s="12">
        <v>50</v>
      </c>
      <c r="C81" s="13">
        <f>70.52/3</f>
        <v>23.506666666666664</v>
      </c>
      <c r="D81" s="14">
        <f t="shared" si="14"/>
        <v>78</v>
      </c>
      <c r="E81" s="13">
        <f t="shared" si="15"/>
        <v>867.4588769143505</v>
      </c>
      <c r="F81" s="12"/>
      <c r="H81" s="12">
        <v>70</v>
      </c>
      <c r="I81" s="13">
        <f>81.74/3</f>
        <v>27.246666666666666</v>
      </c>
      <c r="J81" s="14">
        <f aca="true" t="shared" si="17" ref="J81:J89">H81+$C$3</f>
        <v>98</v>
      </c>
      <c r="K81" s="13">
        <f t="shared" si="16"/>
        <v>873.2982627844385</v>
      </c>
      <c r="L81" s="12" t="s">
        <v>23</v>
      </c>
    </row>
    <row r="82" spans="2:12" ht="12.75">
      <c r="B82" s="12">
        <v>60</v>
      </c>
      <c r="C82" s="13">
        <f>70.44/3</f>
        <v>23.48</v>
      </c>
      <c r="D82" s="14">
        <f t="shared" si="14"/>
        <v>88</v>
      </c>
      <c r="E82" s="13">
        <f t="shared" si="15"/>
        <v>867.4105621805792</v>
      </c>
      <c r="F82" s="12"/>
      <c r="H82" s="12">
        <v>80</v>
      </c>
      <c r="I82" s="13">
        <f>84.42/4</f>
        <v>21.105</v>
      </c>
      <c r="J82" s="14">
        <f t="shared" si="17"/>
        <v>108</v>
      </c>
      <c r="K82" s="13">
        <f t="shared" si="16"/>
        <v>862.6178630656243</v>
      </c>
      <c r="L82" s="12" t="s">
        <v>23</v>
      </c>
    </row>
    <row r="83" spans="2:12" ht="12.75">
      <c r="B83" s="10">
        <v>70</v>
      </c>
      <c r="C83" s="16">
        <v>0</v>
      </c>
      <c r="D83" s="15">
        <f t="shared" si="14"/>
        <v>98</v>
      </c>
      <c r="E83" s="16">
        <v>0</v>
      </c>
      <c r="F83" s="10" t="s">
        <v>24</v>
      </c>
      <c r="H83" s="12">
        <v>90</v>
      </c>
      <c r="I83" s="13">
        <f>83.74/4</f>
        <v>20.935</v>
      </c>
      <c r="J83" s="14">
        <f t="shared" si="17"/>
        <v>118</v>
      </c>
      <c r="K83" s="13">
        <f t="shared" si="16"/>
        <v>862.2331024599953</v>
      </c>
      <c r="L83" s="12"/>
    </row>
    <row r="84" spans="8:12" ht="12.75">
      <c r="H84" s="12">
        <v>100</v>
      </c>
      <c r="I84" s="13">
        <f>83.42/4</f>
        <v>20.855</v>
      </c>
      <c r="J84" s="14">
        <f t="shared" si="17"/>
        <v>128</v>
      </c>
      <c r="K84" s="13">
        <f t="shared" si="16"/>
        <v>862.0498681371374</v>
      </c>
      <c r="L84" s="12"/>
    </row>
    <row r="85" spans="8:12" ht="12.75">
      <c r="H85" s="12">
        <v>110</v>
      </c>
      <c r="I85" s="13">
        <f>79.34/3</f>
        <v>26.44666666666667</v>
      </c>
      <c r="J85" s="14">
        <f t="shared" si="17"/>
        <v>138</v>
      </c>
      <c r="K85" s="13">
        <f t="shared" si="16"/>
        <v>872.18805142425</v>
      </c>
      <c r="L85" s="12"/>
    </row>
    <row r="86" spans="8:12" ht="12.75">
      <c r="H86" s="12">
        <v>120</v>
      </c>
      <c r="I86" s="13">
        <f>79.18/3</f>
        <v>26.393333333333334</v>
      </c>
      <c r="J86" s="14">
        <f t="shared" si="17"/>
        <v>148</v>
      </c>
      <c r="K86" s="13">
        <f t="shared" si="16"/>
        <v>872.111644354635</v>
      </c>
      <c r="L86" s="12"/>
    </row>
    <row r="87" spans="2:12" ht="12.75">
      <c r="B87">
        <v>0.19</v>
      </c>
      <c r="C87" s="23">
        <f>20*LOG(B87/0.622)+7+6</f>
        <v>2.699264325240204</v>
      </c>
      <c r="D87" s="24"/>
      <c r="E87" s="23"/>
      <c r="H87" s="12">
        <v>130</v>
      </c>
      <c r="I87" s="13">
        <f>77.56/3</f>
        <v>25.853333333333335</v>
      </c>
      <c r="J87" s="14">
        <f t="shared" si="17"/>
        <v>158</v>
      </c>
      <c r="K87" s="13">
        <f t="shared" si="16"/>
        <v>871.3202681794739</v>
      </c>
      <c r="L87" s="12"/>
    </row>
    <row r="88" spans="8:12" ht="12.75">
      <c r="H88" s="12">
        <v>140</v>
      </c>
      <c r="I88" s="13">
        <f>76.92/3</f>
        <v>25.64</v>
      </c>
      <c r="J88" s="14">
        <f t="shared" si="17"/>
        <v>168</v>
      </c>
      <c r="K88" s="13">
        <f t="shared" si="16"/>
        <v>870.9984399375975</v>
      </c>
      <c r="L88" s="12"/>
    </row>
    <row r="89" spans="8:12" ht="12.75">
      <c r="H89" s="10">
        <v>150</v>
      </c>
      <c r="I89" s="16">
        <f>76.56/3</f>
        <v>25.52</v>
      </c>
      <c r="J89" s="15">
        <f t="shared" si="17"/>
        <v>178</v>
      </c>
      <c r="K89" s="16">
        <f t="shared" si="16"/>
        <v>870.8150470219435</v>
      </c>
      <c r="L89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98"/>
  <sheetViews>
    <sheetView workbookViewId="0" topLeftCell="A1">
      <selection activeCell="B4" sqref="B4:T298"/>
    </sheetView>
  </sheetViews>
  <sheetFormatPr defaultColWidth="11.00390625" defaultRowHeight="12.75"/>
  <cols>
    <col min="1" max="1" width="3.25390625" style="0" customWidth="1"/>
    <col min="2" max="2" width="12.25390625" style="0" customWidth="1"/>
    <col min="3" max="3" width="4.125" style="0" customWidth="1"/>
    <col min="4" max="4" width="5.875" style="0" customWidth="1"/>
    <col min="5" max="5" width="6.625" style="0" customWidth="1"/>
    <col min="6" max="6" width="5.875" style="0" customWidth="1"/>
    <col min="7" max="7" width="4.625" style="0" customWidth="1"/>
    <col min="8" max="8" width="5.00390625" style="0" customWidth="1"/>
    <col min="9" max="9" width="7.375" style="0" customWidth="1"/>
    <col min="10" max="10" width="5.875" style="0" customWidth="1"/>
    <col min="11" max="11" width="3.375" style="0" customWidth="1"/>
    <col min="12" max="12" width="5.375" style="0" customWidth="1"/>
    <col min="13" max="13" width="6.625" style="0" customWidth="1"/>
    <col min="14" max="14" width="4.25390625" style="0" customWidth="1"/>
    <col min="15" max="15" width="4.125" style="0" customWidth="1"/>
    <col min="16" max="16" width="6.00390625" style="0" customWidth="1"/>
    <col min="17" max="17" width="7.375" style="0" customWidth="1"/>
    <col min="18" max="18" width="5.875" style="0" customWidth="1"/>
    <col min="19" max="20" width="3.00390625" style="0" customWidth="1"/>
  </cols>
  <sheetData>
    <row r="2" spans="22:26" ht="12.75">
      <c r="V2" s="9"/>
      <c r="W2" s="6" t="s">
        <v>7</v>
      </c>
      <c r="X2" s="7"/>
      <c r="Y2" s="7"/>
      <c r="Z2" s="8"/>
    </row>
    <row r="3" spans="2:26" ht="12.75">
      <c r="B3" s="4" t="s">
        <v>1</v>
      </c>
      <c r="C3" s="4" t="s">
        <v>3</v>
      </c>
      <c r="D3" s="4" t="s">
        <v>2</v>
      </c>
      <c r="E3" s="4" t="s">
        <v>4</v>
      </c>
      <c r="F3" s="4" t="s">
        <v>5</v>
      </c>
      <c r="G3" s="4" t="s">
        <v>3</v>
      </c>
      <c r="H3" s="4" t="s">
        <v>2</v>
      </c>
      <c r="I3" s="4" t="s">
        <v>4</v>
      </c>
      <c r="J3" s="4" t="s">
        <v>5</v>
      </c>
      <c r="K3" s="4" t="s">
        <v>3</v>
      </c>
      <c r="L3" s="4" t="s">
        <v>2</v>
      </c>
      <c r="M3" s="4" t="s">
        <v>4</v>
      </c>
      <c r="N3" s="4" t="s">
        <v>5</v>
      </c>
      <c r="O3" s="4" t="s">
        <v>3</v>
      </c>
      <c r="P3" s="4" t="s">
        <v>2</v>
      </c>
      <c r="Q3" s="4" t="s">
        <v>4</v>
      </c>
      <c r="R3" s="4" t="s">
        <v>5</v>
      </c>
      <c r="S3" s="4" t="s">
        <v>3</v>
      </c>
      <c r="T3" s="4" t="s">
        <v>2</v>
      </c>
      <c r="V3" s="10" t="s">
        <v>6</v>
      </c>
      <c r="W3" s="4">
        <f>C4</f>
        <v>0</v>
      </c>
      <c r="X3" s="4">
        <f>G4</f>
        <v>0</v>
      </c>
      <c r="Y3" s="4">
        <f>K4</f>
        <v>0</v>
      </c>
      <c r="Z3" s="4">
        <f>O4</f>
        <v>0</v>
      </c>
    </row>
    <row r="4" spans="6:26" ht="12.75">
      <c r="F4" s="3"/>
      <c r="G4" s="2"/>
      <c r="H4" s="3"/>
      <c r="J4" s="3"/>
      <c r="N4" s="3"/>
      <c r="R4" s="3"/>
      <c r="V4" s="5">
        <f>(B4-$B$4)/60/60/24</f>
        <v>0</v>
      </c>
      <c r="W4" s="5" t="e">
        <f>1.8*65535/E4</f>
        <v>#DIV/0!</v>
      </c>
      <c r="X4" s="5" t="e">
        <f>1.8*65535/I4</f>
        <v>#DIV/0!</v>
      </c>
      <c r="Y4" s="5" t="e">
        <f>1.8*65535/M4</f>
        <v>#DIV/0!</v>
      </c>
      <c r="Z4" s="5" t="e">
        <f>1.8*65535/Q4</f>
        <v>#DIV/0!</v>
      </c>
    </row>
    <row r="5" spans="6:26" ht="12.75">
      <c r="F5" s="3"/>
      <c r="G5" s="2"/>
      <c r="H5" s="3"/>
      <c r="J5" s="3"/>
      <c r="N5" s="3"/>
      <c r="R5" s="3"/>
      <c r="V5" s="3">
        <f>(B5-$B$4)/60/60</f>
        <v>0</v>
      </c>
      <c r="W5" s="5" t="e">
        <f aca="true" t="shared" si="0" ref="W5:W37">1.8*65535/E5</f>
        <v>#DIV/0!</v>
      </c>
      <c r="X5" s="5" t="e">
        <f aca="true" t="shared" si="1" ref="X5:X37">1.8*65535/I5</f>
        <v>#DIV/0!</v>
      </c>
      <c r="Y5" s="5" t="e">
        <f aca="true" t="shared" si="2" ref="Y5:Y37">1.8*65535/M5</f>
        <v>#DIV/0!</v>
      </c>
      <c r="Z5" s="5" t="e">
        <f aca="true" t="shared" si="3" ref="Z5:Z37">1.8*65535/Q5</f>
        <v>#DIV/0!</v>
      </c>
    </row>
    <row r="6" spans="6:26" ht="12.75">
      <c r="F6" s="3"/>
      <c r="G6" s="2"/>
      <c r="H6" s="3"/>
      <c r="J6" s="3"/>
      <c r="N6" s="3"/>
      <c r="R6" s="3"/>
      <c r="V6" s="3">
        <f aca="true" t="shared" si="4" ref="V6:V69">(B6-$B$4)/60/60</f>
        <v>0</v>
      </c>
      <c r="W6" s="5" t="e">
        <f t="shared" si="0"/>
        <v>#DIV/0!</v>
      </c>
      <c r="X6" s="5" t="e">
        <f t="shared" si="1"/>
        <v>#DIV/0!</v>
      </c>
      <c r="Y6" s="5" t="e">
        <f t="shared" si="2"/>
        <v>#DIV/0!</v>
      </c>
      <c r="Z6" s="5" t="e">
        <f t="shared" si="3"/>
        <v>#DIV/0!</v>
      </c>
    </row>
    <row r="7" spans="6:26" ht="12.75">
      <c r="F7" s="3"/>
      <c r="G7" s="2"/>
      <c r="H7" s="3"/>
      <c r="J7" s="3"/>
      <c r="N7" s="3"/>
      <c r="R7" s="3"/>
      <c r="V7" s="3">
        <f t="shared" si="4"/>
        <v>0</v>
      </c>
      <c r="W7" s="5" t="e">
        <f t="shared" si="0"/>
        <v>#DIV/0!</v>
      </c>
      <c r="X7" s="5" t="e">
        <f t="shared" si="1"/>
        <v>#DIV/0!</v>
      </c>
      <c r="Y7" s="5" t="e">
        <f t="shared" si="2"/>
        <v>#DIV/0!</v>
      </c>
      <c r="Z7" s="5" t="e">
        <f t="shared" si="3"/>
        <v>#DIV/0!</v>
      </c>
    </row>
    <row r="8" spans="6:26" ht="12.75">
      <c r="F8" s="3"/>
      <c r="G8" s="2"/>
      <c r="H8" s="3"/>
      <c r="J8" s="3"/>
      <c r="N8" s="3"/>
      <c r="R8" s="3"/>
      <c r="V8" s="3">
        <f t="shared" si="4"/>
        <v>0</v>
      </c>
      <c r="W8" s="5" t="e">
        <f t="shared" si="0"/>
        <v>#DIV/0!</v>
      </c>
      <c r="X8" s="5" t="e">
        <f t="shared" si="1"/>
        <v>#DIV/0!</v>
      </c>
      <c r="Y8" s="5" t="e">
        <f t="shared" si="2"/>
        <v>#DIV/0!</v>
      </c>
      <c r="Z8" s="5" t="e">
        <f t="shared" si="3"/>
        <v>#DIV/0!</v>
      </c>
    </row>
    <row r="9" spans="6:26" ht="12.75">
      <c r="F9" s="3"/>
      <c r="G9" s="2"/>
      <c r="H9" s="3"/>
      <c r="J9" s="3"/>
      <c r="N9" s="3"/>
      <c r="R9" s="3"/>
      <c r="V9" s="3">
        <f t="shared" si="4"/>
        <v>0</v>
      </c>
      <c r="W9" s="5" t="e">
        <f t="shared" si="0"/>
        <v>#DIV/0!</v>
      </c>
      <c r="X9" s="5" t="e">
        <f t="shared" si="1"/>
        <v>#DIV/0!</v>
      </c>
      <c r="Y9" s="5" t="e">
        <f t="shared" si="2"/>
        <v>#DIV/0!</v>
      </c>
      <c r="Z9" s="5" t="e">
        <f t="shared" si="3"/>
        <v>#DIV/0!</v>
      </c>
    </row>
    <row r="10" spans="6:26" ht="12.75">
      <c r="F10" s="3"/>
      <c r="G10" s="2"/>
      <c r="H10" s="3"/>
      <c r="J10" s="3"/>
      <c r="N10" s="3"/>
      <c r="R10" s="3"/>
      <c r="V10" s="3">
        <f t="shared" si="4"/>
        <v>0</v>
      </c>
      <c r="W10" s="5" t="e">
        <f t="shared" si="0"/>
        <v>#DIV/0!</v>
      </c>
      <c r="X10" s="5" t="e">
        <f t="shared" si="1"/>
        <v>#DIV/0!</v>
      </c>
      <c r="Y10" s="5" t="e">
        <f t="shared" si="2"/>
        <v>#DIV/0!</v>
      </c>
      <c r="Z10" s="5" t="e">
        <f t="shared" si="3"/>
        <v>#DIV/0!</v>
      </c>
    </row>
    <row r="11" spans="6:26" ht="12.75">
      <c r="F11" s="3"/>
      <c r="G11" s="2"/>
      <c r="H11" s="3"/>
      <c r="J11" s="3"/>
      <c r="N11" s="3"/>
      <c r="R11" s="3"/>
      <c r="V11" s="3">
        <f t="shared" si="4"/>
        <v>0</v>
      </c>
      <c r="W11" s="5" t="e">
        <f t="shared" si="0"/>
        <v>#DIV/0!</v>
      </c>
      <c r="X11" s="5" t="e">
        <f t="shared" si="1"/>
        <v>#DIV/0!</v>
      </c>
      <c r="Y11" s="5" t="e">
        <f t="shared" si="2"/>
        <v>#DIV/0!</v>
      </c>
      <c r="Z11" s="5" t="e">
        <f t="shared" si="3"/>
        <v>#DIV/0!</v>
      </c>
    </row>
    <row r="12" spans="6:26" ht="12.75">
      <c r="F12" s="3"/>
      <c r="G12" s="2"/>
      <c r="H12" s="3"/>
      <c r="J12" s="3"/>
      <c r="N12" s="3"/>
      <c r="R12" s="3"/>
      <c r="V12" s="3">
        <f t="shared" si="4"/>
        <v>0</v>
      </c>
      <c r="W12" s="5" t="e">
        <f t="shared" si="0"/>
        <v>#DIV/0!</v>
      </c>
      <c r="X12" s="5" t="e">
        <f t="shared" si="1"/>
        <v>#DIV/0!</v>
      </c>
      <c r="Y12" s="5" t="e">
        <f t="shared" si="2"/>
        <v>#DIV/0!</v>
      </c>
      <c r="Z12" s="5" t="e">
        <f t="shared" si="3"/>
        <v>#DIV/0!</v>
      </c>
    </row>
    <row r="13" spans="6:26" ht="12.75">
      <c r="F13" s="3"/>
      <c r="G13" s="2"/>
      <c r="H13" s="3"/>
      <c r="J13" s="3"/>
      <c r="N13" s="3"/>
      <c r="R13" s="3"/>
      <c r="V13" s="3">
        <f t="shared" si="4"/>
        <v>0</v>
      </c>
      <c r="W13" s="5" t="e">
        <f t="shared" si="0"/>
        <v>#DIV/0!</v>
      </c>
      <c r="X13" s="5" t="e">
        <f t="shared" si="1"/>
        <v>#DIV/0!</v>
      </c>
      <c r="Y13" s="5" t="e">
        <f t="shared" si="2"/>
        <v>#DIV/0!</v>
      </c>
      <c r="Z13" s="5" t="e">
        <f t="shared" si="3"/>
        <v>#DIV/0!</v>
      </c>
    </row>
    <row r="14" spans="6:26" ht="12.75">
      <c r="F14" s="3"/>
      <c r="G14" s="2"/>
      <c r="H14" s="3"/>
      <c r="J14" s="3"/>
      <c r="N14" s="3"/>
      <c r="R14" s="3"/>
      <c r="V14" s="3">
        <f t="shared" si="4"/>
        <v>0</v>
      </c>
      <c r="W14" s="5" t="e">
        <f t="shared" si="0"/>
        <v>#DIV/0!</v>
      </c>
      <c r="X14" s="5" t="e">
        <f t="shared" si="1"/>
        <v>#DIV/0!</v>
      </c>
      <c r="Y14" s="5" t="e">
        <f t="shared" si="2"/>
        <v>#DIV/0!</v>
      </c>
      <c r="Z14" s="5" t="e">
        <f t="shared" si="3"/>
        <v>#DIV/0!</v>
      </c>
    </row>
    <row r="15" spans="6:26" ht="12.75">
      <c r="F15" s="3"/>
      <c r="G15" s="2"/>
      <c r="H15" s="3"/>
      <c r="J15" s="3"/>
      <c r="N15" s="3"/>
      <c r="R15" s="3"/>
      <c r="V15" s="3">
        <f t="shared" si="4"/>
        <v>0</v>
      </c>
      <c r="W15" s="5" t="e">
        <f t="shared" si="0"/>
        <v>#DIV/0!</v>
      </c>
      <c r="X15" s="5" t="e">
        <f t="shared" si="1"/>
        <v>#DIV/0!</v>
      </c>
      <c r="Y15" s="5" t="e">
        <f t="shared" si="2"/>
        <v>#DIV/0!</v>
      </c>
      <c r="Z15" s="5" t="e">
        <f t="shared" si="3"/>
        <v>#DIV/0!</v>
      </c>
    </row>
    <row r="16" spans="6:26" ht="12.75">
      <c r="F16" s="3"/>
      <c r="G16" s="2"/>
      <c r="H16" s="3"/>
      <c r="J16" s="3"/>
      <c r="N16" s="3"/>
      <c r="R16" s="3"/>
      <c r="V16" s="3">
        <f t="shared" si="4"/>
        <v>0</v>
      </c>
      <c r="W16" s="5" t="e">
        <f t="shared" si="0"/>
        <v>#DIV/0!</v>
      </c>
      <c r="X16" s="5" t="e">
        <f t="shared" si="1"/>
        <v>#DIV/0!</v>
      </c>
      <c r="Y16" s="5" t="e">
        <f t="shared" si="2"/>
        <v>#DIV/0!</v>
      </c>
      <c r="Z16" s="5" t="e">
        <f t="shared" si="3"/>
        <v>#DIV/0!</v>
      </c>
    </row>
    <row r="17" spans="6:26" ht="12.75">
      <c r="F17" s="3"/>
      <c r="G17" s="2"/>
      <c r="H17" s="3"/>
      <c r="J17" s="3"/>
      <c r="N17" s="3"/>
      <c r="R17" s="3"/>
      <c r="V17" s="3">
        <f t="shared" si="4"/>
        <v>0</v>
      </c>
      <c r="W17" s="5" t="e">
        <f t="shared" si="0"/>
        <v>#DIV/0!</v>
      </c>
      <c r="X17" s="5" t="e">
        <f t="shared" si="1"/>
        <v>#DIV/0!</v>
      </c>
      <c r="Y17" s="5" t="e">
        <f t="shared" si="2"/>
        <v>#DIV/0!</v>
      </c>
      <c r="Z17" s="5" t="e">
        <f t="shared" si="3"/>
        <v>#DIV/0!</v>
      </c>
    </row>
    <row r="18" spans="6:26" ht="12.75">
      <c r="F18" s="3"/>
      <c r="G18" s="2"/>
      <c r="H18" s="3"/>
      <c r="J18" s="3"/>
      <c r="N18" s="3"/>
      <c r="R18" s="3"/>
      <c r="V18" s="3">
        <f t="shared" si="4"/>
        <v>0</v>
      </c>
      <c r="W18" s="5" t="e">
        <f t="shared" si="0"/>
        <v>#DIV/0!</v>
      </c>
      <c r="X18" s="5" t="e">
        <f t="shared" si="1"/>
        <v>#DIV/0!</v>
      </c>
      <c r="Y18" s="5" t="e">
        <f t="shared" si="2"/>
        <v>#DIV/0!</v>
      </c>
      <c r="Z18" s="5" t="e">
        <f t="shared" si="3"/>
        <v>#DIV/0!</v>
      </c>
    </row>
    <row r="19" spans="6:26" ht="12.75">
      <c r="F19" s="3"/>
      <c r="G19" s="2"/>
      <c r="H19" s="3"/>
      <c r="J19" s="3"/>
      <c r="N19" s="3"/>
      <c r="R19" s="3"/>
      <c r="V19" s="3">
        <f t="shared" si="4"/>
        <v>0</v>
      </c>
      <c r="W19" s="5" t="e">
        <f t="shared" si="0"/>
        <v>#DIV/0!</v>
      </c>
      <c r="X19" s="5" t="e">
        <f t="shared" si="1"/>
        <v>#DIV/0!</v>
      </c>
      <c r="Y19" s="5" t="e">
        <f t="shared" si="2"/>
        <v>#DIV/0!</v>
      </c>
      <c r="Z19" s="5" t="e">
        <f t="shared" si="3"/>
        <v>#DIV/0!</v>
      </c>
    </row>
    <row r="20" spans="6:26" ht="12.75">
      <c r="F20" s="3"/>
      <c r="G20" s="2"/>
      <c r="H20" s="3"/>
      <c r="J20" s="3"/>
      <c r="N20" s="3"/>
      <c r="R20" s="3"/>
      <c r="V20" s="3">
        <f t="shared" si="4"/>
        <v>0</v>
      </c>
      <c r="W20" s="5" t="e">
        <f t="shared" si="0"/>
        <v>#DIV/0!</v>
      </c>
      <c r="X20" s="5" t="e">
        <f t="shared" si="1"/>
        <v>#DIV/0!</v>
      </c>
      <c r="Y20" s="5" t="e">
        <f t="shared" si="2"/>
        <v>#DIV/0!</v>
      </c>
      <c r="Z20" s="5" t="e">
        <f t="shared" si="3"/>
        <v>#DIV/0!</v>
      </c>
    </row>
    <row r="21" spans="6:26" ht="12.75">
      <c r="F21" s="3"/>
      <c r="G21" s="2"/>
      <c r="H21" s="3"/>
      <c r="J21" s="3"/>
      <c r="N21" s="3"/>
      <c r="R21" s="3"/>
      <c r="V21" s="3">
        <f t="shared" si="4"/>
        <v>0</v>
      </c>
      <c r="W21" s="5" t="e">
        <f t="shared" si="0"/>
        <v>#DIV/0!</v>
      </c>
      <c r="X21" s="5" t="e">
        <f t="shared" si="1"/>
        <v>#DIV/0!</v>
      </c>
      <c r="Y21" s="5" t="e">
        <f t="shared" si="2"/>
        <v>#DIV/0!</v>
      </c>
      <c r="Z21" s="5" t="e">
        <f t="shared" si="3"/>
        <v>#DIV/0!</v>
      </c>
    </row>
    <row r="22" spans="6:26" ht="12.75">
      <c r="F22" s="3"/>
      <c r="G22" s="2"/>
      <c r="H22" s="3"/>
      <c r="J22" s="3"/>
      <c r="N22" s="3"/>
      <c r="R22" s="3"/>
      <c r="V22" s="3">
        <f t="shared" si="4"/>
        <v>0</v>
      </c>
      <c r="W22" s="5" t="e">
        <f t="shared" si="0"/>
        <v>#DIV/0!</v>
      </c>
      <c r="X22" s="5" t="e">
        <f t="shared" si="1"/>
        <v>#DIV/0!</v>
      </c>
      <c r="Y22" s="5" t="e">
        <f t="shared" si="2"/>
        <v>#DIV/0!</v>
      </c>
      <c r="Z22" s="5" t="e">
        <f t="shared" si="3"/>
        <v>#DIV/0!</v>
      </c>
    </row>
    <row r="23" spans="6:26" ht="12.75">
      <c r="F23" s="3"/>
      <c r="G23" s="2"/>
      <c r="H23" s="3"/>
      <c r="J23" s="3"/>
      <c r="N23" s="3"/>
      <c r="R23" s="3"/>
      <c r="V23" s="3">
        <f t="shared" si="4"/>
        <v>0</v>
      </c>
      <c r="W23" s="5" t="e">
        <f t="shared" si="0"/>
        <v>#DIV/0!</v>
      </c>
      <c r="X23" s="5" t="e">
        <f t="shared" si="1"/>
        <v>#DIV/0!</v>
      </c>
      <c r="Y23" s="5" t="e">
        <f t="shared" si="2"/>
        <v>#DIV/0!</v>
      </c>
      <c r="Z23" s="5" t="e">
        <f t="shared" si="3"/>
        <v>#DIV/0!</v>
      </c>
    </row>
    <row r="24" spans="6:26" ht="12.75">
      <c r="F24" s="3"/>
      <c r="G24" s="2"/>
      <c r="H24" s="3"/>
      <c r="J24" s="3"/>
      <c r="N24" s="3"/>
      <c r="R24" s="3"/>
      <c r="V24" s="3">
        <f t="shared" si="4"/>
        <v>0</v>
      </c>
      <c r="W24" s="5" t="e">
        <f t="shared" si="0"/>
        <v>#DIV/0!</v>
      </c>
      <c r="X24" s="5" t="e">
        <f t="shared" si="1"/>
        <v>#DIV/0!</v>
      </c>
      <c r="Y24" s="5" t="e">
        <f t="shared" si="2"/>
        <v>#DIV/0!</v>
      </c>
      <c r="Z24" s="5" t="e">
        <f t="shared" si="3"/>
        <v>#DIV/0!</v>
      </c>
    </row>
    <row r="25" spans="6:26" ht="12.75">
      <c r="F25" s="3"/>
      <c r="G25" s="2"/>
      <c r="H25" s="3"/>
      <c r="J25" s="3"/>
      <c r="N25" s="3"/>
      <c r="R25" s="3"/>
      <c r="V25" s="3">
        <f t="shared" si="4"/>
        <v>0</v>
      </c>
      <c r="W25" s="5" t="e">
        <f t="shared" si="0"/>
        <v>#DIV/0!</v>
      </c>
      <c r="X25" s="5" t="e">
        <f t="shared" si="1"/>
        <v>#DIV/0!</v>
      </c>
      <c r="Y25" s="5" t="e">
        <f t="shared" si="2"/>
        <v>#DIV/0!</v>
      </c>
      <c r="Z25" s="5" t="e">
        <f t="shared" si="3"/>
        <v>#DIV/0!</v>
      </c>
    </row>
    <row r="26" spans="6:26" ht="12.75">
      <c r="F26" s="3"/>
      <c r="G26" s="2"/>
      <c r="H26" s="3"/>
      <c r="J26" s="3"/>
      <c r="N26" s="3"/>
      <c r="R26" s="3"/>
      <c r="V26" s="3">
        <f t="shared" si="4"/>
        <v>0</v>
      </c>
      <c r="W26" s="5" t="e">
        <f t="shared" si="0"/>
        <v>#DIV/0!</v>
      </c>
      <c r="X26" s="5" t="e">
        <f t="shared" si="1"/>
        <v>#DIV/0!</v>
      </c>
      <c r="Y26" s="5" t="e">
        <f t="shared" si="2"/>
        <v>#DIV/0!</v>
      </c>
      <c r="Z26" s="5" t="e">
        <f t="shared" si="3"/>
        <v>#DIV/0!</v>
      </c>
    </row>
    <row r="27" spans="6:26" ht="12.75">
      <c r="F27" s="3"/>
      <c r="G27" s="2"/>
      <c r="H27" s="3"/>
      <c r="J27" s="3"/>
      <c r="N27" s="3"/>
      <c r="R27" s="3"/>
      <c r="V27" s="3">
        <f t="shared" si="4"/>
        <v>0</v>
      </c>
      <c r="W27" s="5" t="e">
        <f t="shared" si="0"/>
        <v>#DIV/0!</v>
      </c>
      <c r="X27" s="5" t="e">
        <f t="shared" si="1"/>
        <v>#DIV/0!</v>
      </c>
      <c r="Y27" s="5" t="e">
        <f t="shared" si="2"/>
        <v>#DIV/0!</v>
      </c>
      <c r="Z27" s="5" t="e">
        <f t="shared" si="3"/>
        <v>#DIV/0!</v>
      </c>
    </row>
    <row r="28" spans="6:26" ht="12.75">
      <c r="F28" s="3"/>
      <c r="G28" s="2"/>
      <c r="H28" s="3"/>
      <c r="J28" s="3"/>
      <c r="N28" s="3"/>
      <c r="R28" s="3"/>
      <c r="V28" s="3">
        <f t="shared" si="4"/>
        <v>0</v>
      </c>
      <c r="W28" s="5" t="e">
        <f t="shared" si="0"/>
        <v>#DIV/0!</v>
      </c>
      <c r="X28" s="5" t="e">
        <f t="shared" si="1"/>
        <v>#DIV/0!</v>
      </c>
      <c r="Y28" s="5" t="e">
        <f t="shared" si="2"/>
        <v>#DIV/0!</v>
      </c>
      <c r="Z28" s="5" t="e">
        <f t="shared" si="3"/>
        <v>#DIV/0!</v>
      </c>
    </row>
    <row r="29" spans="6:26" ht="12.75">
      <c r="F29" s="3"/>
      <c r="G29" s="2"/>
      <c r="H29" s="3"/>
      <c r="J29" s="3"/>
      <c r="N29" s="3"/>
      <c r="R29" s="3"/>
      <c r="V29" s="3">
        <f t="shared" si="4"/>
        <v>0</v>
      </c>
      <c r="W29" s="5" t="e">
        <f t="shared" si="0"/>
        <v>#DIV/0!</v>
      </c>
      <c r="X29" s="5" t="e">
        <f t="shared" si="1"/>
        <v>#DIV/0!</v>
      </c>
      <c r="Y29" s="5" t="e">
        <f t="shared" si="2"/>
        <v>#DIV/0!</v>
      </c>
      <c r="Z29" s="5" t="e">
        <f t="shared" si="3"/>
        <v>#DIV/0!</v>
      </c>
    </row>
    <row r="30" spans="6:26" ht="12.75">
      <c r="F30" s="3"/>
      <c r="G30" s="2"/>
      <c r="H30" s="3"/>
      <c r="J30" s="3"/>
      <c r="N30" s="3"/>
      <c r="R30" s="3"/>
      <c r="V30" s="3">
        <f t="shared" si="4"/>
        <v>0</v>
      </c>
      <c r="W30" s="5" t="e">
        <f t="shared" si="0"/>
        <v>#DIV/0!</v>
      </c>
      <c r="X30" s="5" t="e">
        <f t="shared" si="1"/>
        <v>#DIV/0!</v>
      </c>
      <c r="Y30" s="5" t="e">
        <f t="shared" si="2"/>
        <v>#DIV/0!</v>
      </c>
      <c r="Z30" s="5" t="e">
        <f t="shared" si="3"/>
        <v>#DIV/0!</v>
      </c>
    </row>
    <row r="31" spans="6:26" ht="12.75">
      <c r="F31" s="3"/>
      <c r="G31" s="2"/>
      <c r="H31" s="3"/>
      <c r="J31" s="3"/>
      <c r="N31" s="3"/>
      <c r="R31" s="3"/>
      <c r="V31" s="3">
        <f t="shared" si="4"/>
        <v>0</v>
      </c>
      <c r="W31" s="5" t="e">
        <f t="shared" si="0"/>
        <v>#DIV/0!</v>
      </c>
      <c r="X31" s="5" t="e">
        <f t="shared" si="1"/>
        <v>#DIV/0!</v>
      </c>
      <c r="Y31" s="5" t="e">
        <f t="shared" si="2"/>
        <v>#DIV/0!</v>
      </c>
      <c r="Z31" s="5" t="e">
        <f t="shared" si="3"/>
        <v>#DIV/0!</v>
      </c>
    </row>
    <row r="32" spans="6:26" ht="12.75">
      <c r="F32" s="3"/>
      <c r="G32" s="2"/>
      <c r="H32" s="3"/>
      <c r="J32" s="3"/>
      <c r="N32" s="3"/>
      <c r="R32" s="3"/>
      <c r="V32" s="3">
        <f t="shared" si="4"/>
        <v>0</v>
      </c>
      <c r="W32" s="5" t="e">
        <f t="shared" si="0"/>
        <v>#DIV/0!</v>
      </c>
      <c r="X32" s="5" t="e">
        <f t="shared" si="1"/>
        <v>#DIV/0!</v>
      </c>
      <c r="Y32" s="5" t="e">
        <f t="shared" si="2"/>
        <v>#DIV/0!</v>
      </c>
      <c r="Z32" s="5" t="e">
        <f t="shared" si="3"/>
        <v>#DIV/0!</v>
      </c>
    </row>
    <row r="33" spans="6:26" ht="12.75">
      <c r="F33" s="3"/>
      <c r="G33" s="2"/>
      <c r="H33" s="3"/>
      <c r="J33" s="3"/>
      <c r="N33" s="3"/>
      <c r="R33" s="3"/>
      <c r="V33" s="3">
        <f t="shared" si="4"/>
        <v>0</v>
      </c>
      <c r="W33" s="5" t="e">
        <f t="shared" si="0"/>
        <v>#DIV/0!</v>
      </c>
      <c r="X33" s="5" t="e">
        <f t="shared" si="1"/>
        <v>#DIV/0!</v>
      </c>
      <c r="Y33" s="5" t="e">
        <f t="shared" si="2"/>
        <v>#DIV/0!</v>
      </c>
      <c r="Z33" s="5" t="e">
        <f t="shared" si="3"/>
        <v>#DIV/0!</v>
      </c>
    </row>
    <row r="34" spans="6:26" ht="12.75">
      <c r="F34" s="3"/>
      <c r="G34" s="2"/>
      <c r="H34" s="3"/>
      <c r="J34" s="3"/>
      <c r="N34" s="3"/>
      <c r="R34" s="3"/>
      <c r="V34" s="3">
        <f t="shared" si="4"/>
        <v>0</v>
      </c>
      <c r="W34" s="5" t="e">
        <f t="shared" si="0"/>
        <v>#DIV/0!</v>
      </c>
      <c r="X34" s="5" t="e">
        <f t="shared" si="1"/>
        <v>#DIV/0!</v>
      </c>
      <c r="Y34" s="5" t="e">
        <f t="shared" si="2"/>
        <v>#DIV/0!</v>
      </c>
      <c r="Z34" s="5" t="e">
        <f t="shared" si="3"/>
        <v>#DIV/0!</v>
      </c>
    </row>
    <row r="35" spans="6:26" ht="12.75">
      <c r="F35" s="3"/>
      <c r="G35" s="2"/>
      <c r="H35" s="3"/>
      <c r="J35" s="3"/>
      <c r="N35" s="3"/>
      <c r="R35" s="3"/>
      <c r="V35" s="3">
        <f t="shared" si="4"/>
        <v>0</v>
      </c>
      <c r="W35" s="5" t="e">
        <f t="shared" si="0"/>
        <v>#DIV/0!</v>
      </c>
      <c r="X35" s="5" t="e">
        <f t="shared" si="1"/>
        <v>#DIV/0!</v>
      </c>
      <c r="Y35" s="5" t="e">
        <f t="shared" si="2"/>
        <v>#DIV/0!</v>
      </c>
      <c r="Z35" s="5" t="e">
        <f t="shared" si="3"/>
        <v>#DIV/0!</v>
      </c>
    </row>
    <row r="36" spans="6:26" ht="12.75">
      <c r="F36" s="3"/>
      <c r="G36" s="2"/>
      <c r="H36" s="3"/>
      <c r="J36" s="3"/>
      <c r="N36" s="3"/>
      <c r="R36" s="3"/>
      <c r="V36" s="3">
        <f t="shared" si="4"/>
        <v>0</v>
      </c>
      <c r="W36" s="5" t="e">
        <f t="shared" si="0"/>
        <v>#DIV/0!</v>
      </c>
      <c r="X36" s="5" t="e">
        <f t="shared" si="1"/>
        <v>#DIV/0!</v>
      </c>
      <c r="Y36" s="5" t="e">
        <f t="shared" si="2"/>
        <v>#DIV/0!</v>
      </c>
      <c r="Z36" s="5" t="e">
        <f t="shared" si="3"/>
        <v>#DIV/0!</v>
      </c>
    </row>
    <row r="37" spans="6:26" ht="12.75">
      <c r="F37" s="3"/>
      <c r="G37" s="2"/>
      <c r="H37" s="3"/>
      <c r="J37" s="3"/>
      <c r="N37" s="3"/>
      <c r="R37" s="3"/>
      <c r="V37" s="3">
        <f t="shared" si="4"/>
        <v>0</v>
      </c>
      <c r="W37" s="5" t="e">
        <f t="shared" si="0"/>
        <v>#DIV/0!</v>
      </c>
      <c r="X37" s="5" t="e">
        <f t="shared" si="1"/>
        <v>#DIV/0!</v>
      </c>
      <c r="Y37" s="5" t="e">
        <f t="shared" si="2"/>
        <v>#DIV/0!</v>
      </c>
      <c r="Z37" s="5" t="e">
        <f t="shared" si="3"/>
        <v>#DIV/0!</v>
      </c>
    </row>
    <row r="38" spans="22:26" ht="12.75">
      <c r="V38" s="3">
        <f t="shared" si="4"/>
        <v>0</v>
      </c>
      <c r="W38" s="5" t="e">
        <f aca="true" t="shared" si="5" ref="W38:W64">1.8*65535/E38</f>
        <v>#DIV/0!</v>
      </c>
      <c r="X38" s="5" t="e">
        <f aca="true" t="shared" si="6" ref="X38:X64">1.8*65535/I38</f>
        <v>#DIV/0!</v>
      </c>
      <c r="Y38" s="5" t="e">
        <f aca="true" t="shared" si="7" ref="Y38:Y64">1.8*65535/M38</f>
        <v>#DIV/0!</v>
      </c>
      <c r="Z38" s="5" t="e">
        <f aca="true" t="shared" si="8" ref="Z38:Z64">1.8*65535/Q38</f>
        <v>#DIV/0!</v>
      </c>
    </row>
    <row r="39" spans="22:26" ht="12.75">
      <c r="V39" s="3">
        <f t="shared" si="4"/>
        <v>0</v>
      </c>
      <c r="W39" s="5" t="e">
        <f t="shared" si="5"/>
        <v>#DIV/0!</v>
      </c>
      <c r="X39" s="5" t="e">
        <f t="shared" si="6"/>
        <v>#DIV/0!</v>
      </c>
      <c r="Y39" s="5" t="e">
        <f t="shared" si="7"/>
        <v>#DIV/0!</v>
      </c>
      <c r="Z39" s="5" t="e">
        <f t="shared" si="8"/>
        <v>#DIV/0!</v>
      </c>
    </row>
    <row r="40" spans="22:26" ht="12.75">
      <c r="V40" s="3">
        <f t="shared" si="4"/>
        <v>0</v>
      </c>
      <c r="W40" s="5" t="e">
        <f t="shared" si="5"/>
        <v>#DIV/0!</v>
      </c>
      <c r="X40" s="5" t="e">
        <f t="shared" si="6"/>
        <v>#DIV/0!</v>
      </c>
      <c r="Y40" s="5" t="e">
        <f t="shared" si="7"/>
        <v>#DIV/0!</v>
      </c>
      <c r="Z40" s="5" t="e">
        <f t="shared" si="8"/>
        <v>#DIV/0!</v>
      </c>
    </row>
    <row r="41" spans="22:26" ht="12.75">
      <c r="V41" s="3">
        <f t="shared" si="4"/>
        <v>0</v>
      </c>
      <c r="W41" s="5" t="e">
        <f t="shared" si="5"/>
        <v>#DIV/0!</v>
      </c>
      <c r="X41" s="5" t="e">
        <f t="shared" si="6"/>
        <v>#DIV/0!</v>
      </c>
      <c r="Y41" s="5" t="e">
        <f t="shared" si="7"/>
        <v>#DIV/0!</v>
      </c>
      <c r="Z41" s="5" t="e">
        <f t="shared" si="8"/>
        <v>#DIV/0!</v>
      </c>
    </row>
    <row r="42" spans="22:26" ht="12.75">
      <c r="V42" s="3">
        <f t="shared" si="4"/>
        <v>0</v>
      </c>
      <c r="W42" s="5" t="e">
        <f t="shared" si="5"/>
        <v>#DIV/0!</v>
      </c>
      <c r="X42" s="5" t="e">
        <f t="shared" si="6"/>
        <v>#DIV/0!</v>
      </c>
      <c r="Y42" s="5" t="e">
        <f t="shared" si="7"/>
        <v>#DIV/0!</v>
      </c>
      <c r="Z42" s="5" t="e">
        <f t="shared" si="8"/>
        <v>#DIV/0!</v>
      </c>
    </row>
    <row r="43" spans="22:26" ht="12.75">
      <c r="V43" s="3">
        <f t="shared" si="4"/>
        <v>0</v>
      </c>
      <c r="W43" s="5" t="e">
        <f t="shared" si="5"/>
        <v>#DIV/0!</v>
      </c>
      <c r="X43" s="5" t="e">
        <f t="shared" si="6"/>
        <v>#DIV/0!</v>
      </c>
      <c r="Y43" s="5" t="e">
        <f t="shared" si="7"/>
        <v>#DIV/0!</v>
      </c>
      <c r="Z43" s="5" t="e">
        <f t="shared" si="8"/>
        <v>#DIV/0!</v>
      </c>
    </row>
    <row r="44" spans="22:26" ht="12.75">
      <c r="V44" s="3">
        <f t="shared" si="4"/>
        <v>0</v>
      </c>
      <c r="W44" s="5" t="e">
        <f t="shared" si="5"/>
        <v>#DIV/0!</v>
      </c>
      <c r="X44" s="5" t="e">
        <f t="shared" si="6"/>
        <v>#DIV/0!</v>
      </c>
      <c r="Y44" s="5" t="e">
        <f t="shared" si="7"/>
        <v>#DIV/0!</v>
      </c>
      <c r="Z44" s="5" t="e">
        <f t="shared" si="8"/>
        <v>#DIV/0!</v>
      </c>
    </row>
    <row r="45" spans="22:26" ht="12.75">
      <c r="V45" s="3">
        <f t="shared" si="4"/>
        <v>0</v>
      </c>
      <c r="W45" s="5" t="e">
        <f t="shared" si="5"/>
        <v>#DIV/0!</v>
      </c>
      <c r="X45" s="5" t="e">
        <f t="shared" si="6"/>
        <v>#DIV/0!</v>
      </c>
      <c r="Y45" s="5" t="e">
        <f t="shared" si="7"/>
        <v>#DIV/0!</v>
      </c>
      <c r="Z45" s="5" t="e">
        <f t="shared" si="8"/>
        <v>#DIV/0!</v>
      </c>
    </row>
    <row r="46" spans="22:26" ht="12.75">
      <c r="V46" s="3">
        <f t="shared" si="4"/>
        <v>0</v>
      </c>
      <c r="W46" s="5" t="e">
        <f t="shared" si="5"/>
        <v>#DIV/0!</v>
      </c>
      <c r="X46" s="5" t="e">
        <f t="shared" si="6"/>
        <v>#DIV/0!</v>
      </c>
      <c r="Y46" s="5" t="e">
        <f t="shared" si="7"/>
        <v>#DIV/0!</v>
      </c>
      <c r="Z46" s="5" t="e">
        <f t="shared" si="8"/>
        <v>#DIV/0!</v>
      </c>
    </row>
    <row r="47" spans="22:26" ht="12.75">
      <c r="V47" s="3">
        <f t="shared" si="4"/>
        <v>0</v>
      </c>
      <c r="W47" s="5" t="e">
        <f t="shared" si="5"/>
        <v>#DIV/0!</v>
      </c>
      <c r="X47" s="5" t="e">
        <f t="shared" si="6"/>
        <v>#DIV/0!</v>
      </c>
      <c r="Y47" s="5" t="e">
        <f t="shared" si="7"/>
        <v>#DIV/0!</v>
      </c>
      <c r="Z47" s="5" t="e">
        <f t="shared" si="8"/>
        <v>#DIV/0!</v>
      </c>
    </row>
    <row r="48" spans="22:26" ht="12.75">
      <c r="V48" s="3">
        <f t="shared" si="4"/>
        <v>0</v>
      </c>
      <c r="W48" s="5" t="e">
        <f t="shared" si="5"/>
        <v>#DIV/0!</v>
      </c>
      <c r="X48" s="5" t="e">
        <f t="shared" si="6"/>
        <v>#DIV/0!</v>
      </c>
      <c r="Y48" s="5" t="e">
        <f t="shared" si="7"/>
        <v>#DIV/0!</v>
      </c>
      <c r="Z48" s="5" t="e">
        <f t="shared" si="8"/>
        <v>#DIV/0!</v>
      </c>
    </row>
    <row r="49" spans="22:26" ht="12.75">
      <c r="V49" s="3">
        <f t="shared" si="4"/>
        <v>0</v>
      </c>
      <c r="W49" s="5" t="e">
        <f t="shared" si="5"/>
        <v>#DIV/0!</v>
      </c>
      <c r="X49" s="5" t="e">
        <f t="shared" si="6"/>
        <v>#DIV/0!</v>
      </c>
      <c r="Y49" s="5" t="e">
        <f t="shared" si="7"/>
        <v>#DIV/0!</v>
      </c>
      <c r="Z49" s="5" t="e">
        <f t="shared" si="8"/>
        <v>#DIV/0!</v>
      </c>
    </row>
    <row r="50" spans="22:26" ht="12.75">
      <c r="V50" s="3">
        <f t="shared" si="4"/>
        <v>0</v>
      </c>
      <c r="W50" s="5" t="e">
        <f t="shared" si="5"/>
        <v>#DIV/0!</v>
      </c>
      <c r="X50" s="5" t="e">
        <f t="shared" si="6"/>
        <v>#DIV/0!</v>
      </c>
      <c r="Y50" s="5" t="e">
        <f t="shared" si="7"/>
        <v>#DIV/0!</v>
      </c>
      <c r="Z50" s="5" t="e">
        <f t="shared" si="8"/>
        <v>#DIV/0!</v>
      </c>
    </row>
    <row r="51" spans="22:26" ht="12.75">
      <c r="V51" s="3">
        <f t="shared" si="4"/>
        <v>0</v>
      </c>
      <c r="W51" s="5" t="e">
        <f t="shared" si="5"/>
        <v>#DIV/0!</v>
      </c>
      <c r="X51" s="5" t="e">
        <f t="shared" si="6"/>
        <v>#DIV/0!</v>
      </c>
      <c r="Y51" s="5" t="e">
        <f t="shared" si="7"/>
        <v>#DIV/0!</v>
      </c>
      <c r="Z51" s="5" t="e">
        <f t="shared" si="8"/>
        <v>#DIV/0!</v>
      </c>
    </row>
    <row r="52" spans="22:26" ht="12.75">
      <c r="V52" s="3">
        <f t="shared" si="4"/>
        <v>0</v>
      </c>
      <c r="W52" s="5" t="e">
        <f t="shared" si="5"/>
        <v>#DIV/0!</v>
      </c>
      <c r="X52" s="5" t="e">
        <f t="shared" si="6"/>
        <v>#DIV/0!</v>
      </c>
      <c r="Y52" s="5" t="e">
        <f t="shared" si="7"/>
        <v>#DIV/0!</v>
      </c>
      <c r="Z52" s="5" t="e">
        <f t="shared" si="8"/>
        <v>#DIV/0!</v>
      </c>
    </row>
    <row r="53" spans="22:26" ht="12.75">
      <c r="V53" s="3">
        <f t="shared" si="4"/>
        <v>0</v>
      </c>
      <c r="W53" s="5" t="e">
        <f t="shared" si="5"/>
        <v>#DIV/0!</v>
      </c>
      <c r="X53" s="5" t="e">
        <f t="shared" si="6"/>
        <v>#DIV/0!</v>
      </c>
      <c r="Y53" s="5" t="e">
        <f t="shared" si="7"/>
        <v>#DIV/0!</v>
      </c>
      <c r="Z53" s="5" t="e">
        <f t="shared" si="8"/>
        <v>#DIV/0!</v>
      </c>
    </row>
    <row r="54" spans="22:26" ht="12.75">
      <c r="V54" s="3">
        <f t="shared" si="4"/>
        <v>0</v>
      </c>
      <c r="W54" s="5" t="e">
        <f t="shared" si="5"/>
        <v>#DIV/0!</v>
      </c>
      <c r="X54" s="5" t="e">
        <f t="shared" si="6"/>
        <v>#DIV/0!</v>
      </c>
      <c r="Y54" s="5" t="e">
        <f t="shared" si="7"/>
        <v>#DIV/0!</v>
      </c>
      <c r="Z54" s="5" t="e">
        <f t="shared" si="8"/>
        <v>#DIV/0!</v>
      </c>
    </row>
    <row r="55" spans="22:26" ht="12.75">
      <c r="V55" s="3">
        <f t="shared" si="4"/>
        <v>0</v>
      </c>
      <c r="W55" s="5" t="e">
        <f t="shared" si="5"/>
        <v>#DIV/0!</v>
      </c>
      <c r="X55" s="5" t="e">
        <f t="shared" si="6"/>
        <v>#DIV/0!</v>
      </c>
      <c r="Y55" s="5" t="e">
        <f t="shared" si="7"/>
        <v>#DIV/0!</v>
      </c>
      <c r="Z55" s="5" t="e">
        <f t="shared" si="8"/>
        <v>#DIV/0!</v>
      </c>
    </row>
    <row r="56" spans="22:26" ht="12.75">
      <c r="V56" s="3">
        <f t="shared" si="4"/>
        <v>0</v>
      </c>
      <c r="W56" s="5" t="e">
        <f t="shared" si="5"/>
        <v>#DIV/0!</v>
      </c>
      <c r="X56" s="5" t="e">
        <f t="shared" si="6"/>
        <v>#DIV/0!</v>
      </c>
      <c r="Y56" s="5" t="e">
        <f t="shared" si="7"/>
        <v>#DIV/0!</v>
      </c>
      <c r="Z56" s="5" t="e">
        <f t="shared" si="8"/>
        <v>#DIV/0!</v>
      </c>
    </row>
    <row r="57" spans="22:26" ht="12.75">
      <c r="V57" s="3">
        <f t="shared" si="4"/>
        <v>0</v>
      </c>
      <c r="W57" s="5" t="e">
        <f t="shared" si="5"/>
        <v>#DIV/0!</v>
      </c>
      <c r="X57" s="5" t="e">
        <f t="shared" si="6"/>
        <v>#DIV/0!</v>
      </c>
      <c r="Y57" s="5" t="e">
        <f t="shared" si="7"/>
        <v>#DIV/0!</v>
      </c>
      <c r="Z57" s="5" t="e">
        <f t="shared" si="8"/>
        <v>#DIV/0!</v>
      </c>
    </row>
    <row r="58" spans="22:26" ht="12.75">
      <c r="V58" s="3">
        <f t="shared" si="4"/>
        <v>0</v>
      </c>
      <c r="W58" s="5" t="e">
        <f t="shared" si="5"/>
        <v>#DIV/0!</v>
      </c>
      <c r="X58" s="5" t="e">
        <f t="shared" si="6"/>
        <v>#DIV/0!</v>
      </c>
      <c r="Y58" s="5" t="e">
        <f t="shared" si="7"/>
        <v>#DIV/0!</v>
      </c>
      <c r="Z58" s="5" t="e">
        <f t="shared" si="8"/>
        <v>#DIV/0!</v>
      </c>
    </row>
    <row r="59" spans="22:26" ht="12.75">
      <c r="V59" s="3">
        <f t="shared" si="4"/>
        <v>0</v>
      </c>
      <c r="W59" s="5" t="e">
        <f t="shared" si="5"/>
        <v>#DIV/0!</v>
      </c>
      <c r="X59" s="5" t="e">
        <f t="shared" si="6"/>
        <v>#DIV/0!</v>
      </c>
      <c r="Y59" s="5" t="e">
        <f t="shared" si="7"/>
        <v>#DIV/0!</v>
      </c>
      <c r="Z59" s="5" t="e">
        <f t="shared" si="8"/>
        <v>#DIV/0!</v>
      </c>
    </row>
    <row r="60" spans="22:26" ht="12.75">
      <c r="V60" s="3">
        <f t="shared" si="4"/>
        <v>0</v>
      </c>
      <c r="W60" s="5" t="e">
        <f t="shared" si="5"/>
        <v>#DIV/0!</v>
      </c>
      <c r="X60" s="5" t="e">
        <f t="shared" si="6"/>
        <v>#DIV/0!</v>
      </c>
      <c r="Y60" s="5" t="e">
        <f t="shared" si="7"/>
        <v>#DIV/0!</v>
      </c>
      <c r="Z60" s="5" t="e">
        <f t="shared" si="8"/>
        <v>#DIV/0!</v>
      </c>
    </row>
    <row r="61" spans="22:26" ht="12.75">
      <c r="V61" s="3">
        <f t="shared" si="4"/>
        <v>0</v>
      </c>
      <c r="W61" s="5" t="e">
        <f t="shared" si="5"/>
        <v>#DIV/0!</v>
      </c>
      <c r="X61" s="5" t="e">
        <f t="shared" si="6"/>
        <v>#DIV/0!</v>
      </c>
      <c r="Y61" s="5" t="e">
        <f t="shared" si="7"/>
        <v>#DIV/0!</v>
      </c>
      <c r="Z61" s="5" t="e">
        <f t="shared" si="8"/>
        <v>#DIV/0!</v>
      </c>
    </row>
    <row r="62" spans="22:26" ht="12.75">
      <c r="V62" s="3">
        <f t="shared" si="4"/>
        <v>0</v>
      </c>
      <c r="W62" s="5" t="e">
        <f t="shared" si="5"/>
        <v>#DIV/0!</v>
      </c>
      <c r="X62" s="5" t="e">
        <f t="shared" si="6"/>
        <v>#DIV/0!</v>
      </c>
      <c r="Y62" s="5" t="e">
        <f t="shared" si="7"/>
        <v>#DIV/0!</v>
      </c>
      <c r="Z62" s="5" t="e">
        <f t="shared" si="8"/>
        <v>#DIV/0!</v>
      </c>
    </row>
    <row r="63" spans="22:26" ht="12.75">
      <c r="V63" s="3">
        <f t="shared" si="4"/>
        <v>0</v>
      </c>
      <c r="W63" s="5" t="e">
        <f t="shared" si="5"/>
        <v>#DIV/0!</v>
      </c>
      <c r="X63" s="5" t="e">
        <f t="shared" si="6"/>
        <v>#DIV/0!</v>
      </c>
      <c r="Y63" s="5" t="e">
        <f t="shared" si="7"/>
        <v>#DIV/0!</v>
      </c>
      <c r="Z63" s="5" t="e">
        <f t="shared" si="8"/>
        <v>#DIV/0!</v>
      </c>
    </row>
    <row r="64" spans="22:26" ht="12.75">
      <c r="V64" s="3">
        <f t="shared" si="4"/>
        <v>0</v>
      </c>
      <c r="W64" s="5" t="e">
        <f t="shared" si="5"/>
        <v>#DIV/0!</v>
      </c>
      <c r="X64" s="5" t="e">
        <f t="shared" si="6"/>
        <v>#DIV/0!</v>
      </c>
      <c r="Y64" s="5" t="e">
        <f t="shared" si="7"/>
        <v>#DIV/0!</v>
      </c>
      <c r="Z64" s="5" t="e">
        <f t="shared" si="8"/>
        <v>#DIV/0!</v>
      </c>
    </row>
    <row r="65" spans="22:26" ht="12.75">
      <c r="V65" s="3">
        <f t="shared" si="4"/>
        <v>0</v>
      </c>
      <c r="W65" s="5" t="e">
        <f aca="true" t="shared" si="9" ref="W65:W93">1.8*65535/E65</f>
        <v>#DIV/0!</v>
      </c>
      <c r="X65" s="5" t="e">
        <f aca="true" t="shared" si="10" ref="X65:X93">1.8*65535/I65</f>
        <v>#DIV/0!</v>
      </c>
      <c r="Y65" s="5" t="e">
        <f aca="true" t="shared" si="11" ref="Y65:Y93">1.8*65535/M65</f>
        <v>#DIV/0!</v>
      </c>
      <c r="Z65" s="5" t="e">
        <f aca="true" t="shared" si="12" ref="Z65:Z93">1.8*65535/Q65</f>
        <v>#DIV/0!</v>
      </c>
    </row>
    <row r="66" spans="22:26" ht="12.75">
      <c r="V66" s="3">
        <f t="shared" si="4"/>
        <v>0</v>
      </c>
      <c r="W66" s="5" t="e">
        <f t="shared" si="9"/>
        <v>#DIV/0!</v>
      </c>
      <c r="X66" s="5" t="e">
        <f t="shared" si="10"/>
        <v>#DIV/0!</v>
      </c>
      <c r="Y66" s="5" t="e">
        <f t="shared" si="11"/>
        <v>#DIV/0!</v>
      </c>
      <c r="Z66" s="5" t="e">
        <f t="shared" si="12"/>
        <v>#DIV/0!</v>
      </c>
    </row>
    <row r="67" spans="22:26" ht="12.75">
      <c r="V67" s="3">
        <f t="shared" si="4"/>
        <v>0</v>
      </c>
      <c r="W67" s="5" t="e">
        <f t="shared" si="9"/>
        <v>#DIV/0!</v>
      </c>
      <c r="X67" s="5" t="e">
        <f t="shared" si="10"/>
        <v>#DIV/0!</v>
      </c>
      <c r="Y67" s="5" t="e">
        <f t="shared" si="11"/>
        <v>#DIV/0!</v>
      </c>
      <c r="Z67" s="5" t="e">
        <f t="shared" si="12"/>
        <v>#DIV/0!</v>
      </c>
    </row>
    <row r="68" spans="22:26" ht="12.75">
      <c r="V68" s="3">
        <f t="shared" si="4"/>
        <v>0</v>
      </c>
      <c r="W68" s="5" t="e">
        <f t="shared" si="9"/>
        <v>#DIV/0!</v>
      </c>
      <c r="X68" s="5" t="e">
        <f t="shared" si="10"/>
        <v>#DIV/0!</v>
      </c>
      <c r="Y68" s="5" t="e">
        <f t="shared" si="11"/>
        <v>#DIV/0!</v>
      </c>
      <c r="Z68" s="5" t="e">
        <f t="shared" si="12"/>
        <v>#DIV/0!</v>
      </c>
    </row>
    <row r="69" spans="22:26" ht="12.75">
      <c r="V69" s="3">
        <f t="shared" si="4"/>
        <v>0</v>
      </c>
      <c r="W69" s="5" t="e">
        <f t="shared" si="9"/>
        <v>#DIV/0!</v>
      </c>
      <c r="X69" s="5" t="e">
        <f t="shared" si="10"/>
        <v>#DIV/0!</v>
      </c>
      <c r="Y69" s="5" t="e">
        <f t="shared" si="11"/>
        <v>#DIV/0!</v>
      </c>
      <c r="Z69" s="5" t="e">
        <f t="shared" si="12"/>
        <v>#DIV/0!</v>
      </c>
    </row>
    <row r="70" spans="22:26" ht="12.75">
      <c r="V70" s="3">
        <f aca="true" t="shared" si="13" ref="V70:V133">(B70-$B$4)/60/60</f>
        <v>0</v>
      </c>
      <c r="W70" s="5" t="e">
        <f t="shared" si="9"/>
        <v>#DIV/0!</v>
      </c>
      <c r="X70" s="5" t="e">
        <f t="shared" si="10"/>
        <v>#DIV/0!</v>
      </c>
      <c r="Y70" s="5" t="e">
        <f t="shared" si="11"/>
        <v>#DIV/0!</v>
      </c>
      <c r="Z70" s="5" t="e">
        <f t="shared" si="12"/>
        <v>#DIV/0!</v>
      </c>
    </row>
    <row r="71" spans="22:26" ht="12.75">
      <c r="V71" s="3">
        <f t="shared" si="13"/>
        <v>0</v>
      </c>
      <c r="W71" s="5" t="e">
        <f t="shared" si="9"/>
        <v>#DIV/0!</v>
      </c>
      <c r="X71" s="5" t="e">
        <f t="shared" si="10"/>
        <v>#DIV/0!</v>
      </c>
      <c r="Y71" s="5" t="e">
        <f t="shared" si="11"/>
        <v>#DIV/0!</v>
      </c>
      <c r="Z71" s="5" t="e">
        <f t="shared" si="12"/>
        <v>#DIV/0!</v>
      </c>
    </row>
    <row r="72" spans="22:26" ht="12.75">
      <c r="V72" s="3">
        <f t="shared" si="13"/>
        <v>0</v>
      </c>
      <c r="W72" s="5" t="e">
        <f t="shared" si="9"/>
        <v>#DIV/0!</v>
      </c>
      <c r="X72" s="5" t="e">
        <f t="shared" si="10"/>
        <v>#DIV/0!</v>
      </c>
      <c r="Y72" s="5" t="e">
        <f t="shared" si="11"/>
        <v>#DIV/0!</v>
      </c>
      <c r="Z72" s="5" t="e">
        <f t="shared" si="12"/>
        <v>#DIV/0!</v>
      </c>
    </row>
    <row r="73" spans="22:26" ht="12.75">
      <c r="V73" s="3">
        <f t="shared" si="13"/>
        <v>0</v>
      </c>
      <c r="W73" s="5" t="e">
        <f t="shared" si="9"/>
        <v>#DIV/0!</v>
      </c>
      <c r="X73" s="5" t="e">
        <f t="shared" si="10"/>
        <v>#DIV/0!</v>
      </c>
      <c r="Y73" s="5" t="e">
        <f t="shared" si="11"/>
        <v>#DIV/0!</v>
      </c>
      <c r="Z73" s="5" t="e">
        <f t="shared" si="12"/>
        <v>#DIV/0!</v>
      </c>
    </row>
    <row r="74" spans="22:26" ht="12.75">
      <c r="V74" s="3">
        <f t="shared" si="13"/>
        <v>0</v>
      </c>
      <c r="W74" s="5" t="e">
        <f t="shared" si="9"/>
        <v>#DIV/0!</v>
      </c>
      <c r="X74" s="5" t="e">
        <f t="shared" si="10"/>
        <v>#DIV/0!</v>
      </c>
      <c r="Y74" s="5" t="e">
        <f t="shared" si="11"/>
        <v>#DIV/0!</v>
      </c>
      <c r="Z74" s="5" t="e">
        <f t="shared" si="12"/>
        <v>#DIV/0!</v>
      </c>
    </row>
    <row r="75" spans="22:26" ht="12.75">
      <c r="V75" s="3">
        <f t="shared" si="13"/>
        <v>0</v>
      </c>
      <c r="W75" s="5" t="e">
        <f t="shared" si="9"/>
        <v>#DIV/0!</v>
      </c>
      <c r="X75" s="5" t="e">
        <f t="shared" si="10"/>
        <v>#DIV/0!</v>
      </c>
      <c r="Y75" s="5" t="e">
        <f t="shared" si="11"/>
        <v>#DIV/0!</v>
      </c>
      <c r="Z75" s="5" t="e">
        <f t="shared" si="12"/>
        <v>#DIV/0!</v>
      </c>
    </row>
    <row r="76" spans="22:26" ht="12.75">
      <c r="V76" s="3">
        <f t="shared" si="13"/>
        <v>0</v>
      </c>
      <c r="W76" s="5" t="e">
        <f t="shared" si="9"/>
        <v>#DIV/0!</v>
      </c>
      <c r="X76" s="5" t="e">
        <f t="shared" si="10"/>
        <v>#DIV/0!</v>
      </c>
      <c r="Y76" s="5" t="e">
        <f t="shared" si="11"/>
        <v>#DIV/0!</v>
      </c>
      <c r="Z76" s="5" t="e">
        <f t="shared" si="12"/>
        <v>#DIV/0!</v>
      </c>
    </row>
    <row r="77" spans="22:26" ht="12.75">
      <c r="V77" s="3">
        <f t="shared" si="13"/>
        <v>0</v>
      </c>
      <c r="W77" s="5" t="e">
        <f t="shared" si="9"/>
        <v>#DIV/0!</v>
      </c>
      <c r="X77" s="5" t="e">
        <f t="shared" si="10"/>
        <v>#DIV/0!</v>
      </c>
      <c r="Y77" s="5" t="e">
        <f t="shared" si="11"/>
        <v>#DIV/0!</v>
      </c>
      <c r="Z77" s="5" t="e">
        <f t="shared" si="12"/>
        <v>#DIV/0!</v>
      </c>
    </row>
    <row r="78" spans="22:26" ht="12.75">
      <c r="V78" s="3">
        <f t="shared" si="13"/>
        <v>0</v>
      </c>
      <c r="W78" s="5" t="e">
        <f t="shared" si="9"/>
        <v>#DIV/0!</v>
      </c>
      <c r="X78" s="5" t="e">
        <f t="shared" si="10"/>
        <v>#DIV/0!</v>
      </c>
      <c r="Y78" s="5" t="e">
        <f t="shared" si="11"/>
        <v>#DIV/0!</v>
      </c>
      <c r="Z78" s="5" t="e">
        <f t="shared" si="12"/>
        <v>#DIV/0!</v>
      </c>
    </row>
    <row r="79" spans="22:26" ht="12.75">
      <c r="V79" s="3">
        <f t="shared" si="13"/>
        <v>0</v>
      </c>
      <c r="W79" s="5" t="e">
        <f t="shared" si="9"/>
        <v>#DIV/0!</v>
      </c>
      <c r="X79" s="5" t="e">
        <f t="shared" si="10"/>
        <v>#DIV/0!</v>
      </c>
      <c r="Y79" s="5" t="e">
        <f t="shared" si="11"/>
        <v>#DIV/0!</v>
      </c>
      <c r="Z79" s="5" t="e">
        <f t="shared" si="12"/>
        <v>#DIV/0!</v>
      </c>
    </row>
    <row r="80" spans="22:26" ht="12.75">
      <c r="V80" s="3">
        <f t="shared" si="13"/>
        <v>0</v>
      </c>
      <c r="W80" s="5" t="e">
        <f t="shared" si="9"/>
        <v>#DIV/0!</v>
      </c>
      <c r="X80" s="5" t="e">
        <f t="shared" si="10"/>
        <v>#DIV/0!</v>
      </c>
      <c r="Y80" s="5" t="e">
        <f t="shared" si="11"/>
        <v>#DIV/0!</v>
      </c>
      <c r="Z80" s="5" t="e">
        <f t="shared" si="12"/>
        <v>#DIV/0!</v>
      </c>
    </row>
    <row r="81" spans="22:26" ht="12.75">
      <c r="V81" s="3">
        <f t="shared" si="13"/>
        <v>0</v>
      </c>
      <c r="W81" s="5" t="e">
        <f t="shared" si="9"/>
        <v>#DIV/0!</v>
      </c>
      <c r="X81" s="5" t="e">
        <f t="shared" si="10"/>
        <v>#DIV/0!</v>
      </c>
      <c r="Y81" s="5" t="e">
        <f t="shared" si="11"/>
        <v>#DIV/0!</v>
      </c>
      <c r="Z81" s="5" t="e">
        <f t="shared" si="12"/>
        <v>#DIV/0!</v>
      </c>
    </row>
    <row r="82" spans="22:26" ht="12.75">
      <c r="V82" s="3">
        <f t="shared" si="13"/>
        <v>0</v>
      </c>
      <c r="W82" s="5" t="e">
        <f t="shared" si="9"/>
        <v>#DIV/0!</v>
      </c>
      <c r="X82" s="5" t="e">
        <f t="shared" si="10"/>
        <v>#DIV/0!</v>
      </c>
      <c r="Y82" s="5" t="e">
        <f t="shared" si="11"/>
        <v>#DIV/0!</v>
      </c>
      <c r="Z82" s="5" t="e">
        <f t="shared" si="12"/>
        <v>#DIV/0!</v>
      </c>
    </row>
    <row r="83" spans="22:26" ht="12.75">
      <c r="V83" s="3">
        <f t="shared" si="13"/>
        <v>0</v>
      </c>
      <c r="W83" s="5" t="e">
        <f t="shared" si="9"/>
        <v>#DIV/0!</v>
      </c>
      <c r="X83" s="5" t="e">
        <f t="shared" si="10"/>
        <v>#DIV/0!</v>
      </c>
      <c r="Y83" s="5" t="e">
        <f t="shared" si="11"/>
        <v>#DIV/0!</v>
      </c>
      <c r="Z83" s="5" t="e">
        <f t="shared" si="12"/>
        <v>#DIV/0!</v>
      </c>
    </row>
    <row r="84" spans="22:26" ht="12.75">
      <c r="V84" s="3">
        <f t="shared" si="13"/>
        <v>0</v>
      </c>
      <c r="W84" s="5" t="e">
        <f t="shared" si="9"/>
        <v>#DIV/0!</v>
      </c>
      <c r="X84" s="5" t="e">
        <f t="shared" si="10"/>
        <v>#DIV/0!</v>
      </c>
      <c r="Y84" s="5" t="e">
        <f t="shared" si="11"/>
        <v>#DIV/0!</v>
      </c>
      <c r="Z84" s="5" t="e">
        <f t="shared" si="12"/>
        <v>#DIV/0!</v>
      </c>
    </row>
    <row r="85" spans="22:26" ht="12.75">
      <c r="V85" s="3">
        <f t="shared" si="13"/>
        <v>0</v>
      </c>
      <c r="W85" s="5" t="e">
        <f t="shared" si="9"/>
        <v>#DIV/0!</v>
      </c>
      <c r="X85" s="5" t="e">
        <f t="shared" si="10"/>
        <v>#DIV/0!</v>
      </c>
      <c r="Y85" s="5" t="e">
        <f t="shared" si="11"/>
        <v>#DIV/0!</v>
      </c>
      <c r="Z85" s="5" t="e">
        <f t="shared" si="12"/>
        <v>#DIV/0!</v>
      </c>
    </row>
    <row r="86" spans="22:26" ht="12.75">
      <c r="V86" s="3">
        <f t="shared" si="13"/>
        <v>0</v>
      </c>
      <c r="W86" s="5" t="e">
        <f t="shared" si="9"/>
        <v>#DIV/0!</v>
      </c>
      <c r="X86" s="5" t="e">
        <f t="shared" si="10"/>
        <v>#DIV/0!</v>
      </c>
      <c r="Y86" s="5" t="e">
        <f t="shared" si="11"/>
        <v>#DIV/0!</v>
      </c>
      <c r="Z86" s="5" t="e">
        <f t="shared" si="12"/>
        <v>#DIV/0!</v>
      </c>
    </row>
    <row r="87" spans="22:26" ht="12.75">
      <c r="V87" s="3">
        <f t="shared" si="13"/>
        <v>0</v>
      </c>
      <c r="W87" s="5" t="e">
        <f t="shared" si="9"/>
        <v>#DIV/0!</v>
      </c>
      <c r="X87" s="5" t="e">
        <f t="shared" si="10"/>
        <v>#DIV/0!</v>
      </c>
      <c r="Y87" s="5" t="e">
        <f t="shared" si="11"/>
        <v>#DIV/0!</v>
      </c>
      <c r="Z87" s="5" t="e">
        <f t="shared" si="12"/>
        <v>#DIV/0!</v>
      </c>
    </row>
    <row r="88" spans="22:26" ht="12.75">
      <c r="V88" s="3">
        <f t="shared" si="13"/>
        <v>0</v>
      </c>
      <c r="W88" s="5" t="e">
        <f t="shared" si="9"/>
        <v>#DIV/0!</v>
      </c>
      <c r="X88" s="5" t="e">
        <f t="shared" si="10"/>
        <v>#DIV/0!</v>
      </c>
      <c r="Y88" s="5" t="e">
        <f t="shared" si="11"/>
        <v>#DIV/0!</v>
      </c>
      <c r="Z88" s="5" t="e">
        <f t="shared" si="12"/>
        <v>#DIV/0!</v>
      </c>
    </row>
    <row r="89" spans="22:26" ht="12.75">
      <c r="V89" s="3">
        <f t="shared" si="13"/>
        <v>0</v>
      </c>
      <c r="W89" s="5" t="e">
        <f t="shared" si="9"/>
        <v>#DIV/0!</v>
      </c>
      <c r="X89" s="5" t="e">
        <f t="shared" si="10"/>
        <v>#DIV/0!</v>
      </c>
      <c r="Y89" s="5" t="e">
        <f t="shared" si="11"/>
        <v>#DIV/0!</v>
      </c>
      <c r="Z89" s="5" t="e">
        <f t="shared" si="12"/>
        <v>#DIV/0!</v>
      </c>
    </row>
    <row r="90" spans="22:26" ht="12.75">
      <c r="V90" s="3">
        <f t="shared" si="13"/>
        <v>0</v>
      </c>
      <c r="W90" s="5" t="e">
        <f t="shared" si="9"/>
        <v>#DIV/0!</v>
      </c>
      <c r="X90" s="5" t="e">
        <f t="shared" si="10"/>
        <v>#DIV/0!</v>
      </c>
      <c r="Y90" s="5" t="e">
        <f t="shared" si="11"/>
        <v>#DIV/0!</v>
      </c>
      <c r="Z90" s="5" t="e">
        <f t="shared" si="12"/>
        <v>#DIV/0!</v>
      </c>
    </row>
    <row r="91" spans="22:26" ht="12.75">
      <c r="V91" s="3">
        <f t="shared" si="13"/>
        <v>0</v>
      </c>
      <c r="W91" s="5" t="e">
        <f t="shared" si="9"/>
        <v>#DIV/0!</v>
      </c>
      <c r="X91" s="5" t="e">
        <f t="shared" si="10"/>
        <v>#DIV/0!</v>
      </c>
      <c r="Y91" s="5" t="e">
        <f t="shared" si="11"/>
        <v>#DIV/0!</v>
      </c>
      <c r="Z91" s="5" t="e">
        <f t="shared" si="12"/>
        <v>#DIV/0!</v>
      </c>
    </row>
    <row r="92" spans="22:26" ht="12.75">
      <c r="V92" s="3">
        <f t="shared" si="13"/>
        <v>0</v>
      </c>
      <c r="W92" s="5" t="e">
        <f t="shared" si="9"/>
        <v>#DIV/0!</v>
      </c>
      <c r="X92" s="5" t="e">
        <f t="shared" si="10"/>
        <v>#DIV/0!</v>
      </c>
      <c r="Y92" s="5" t="e">
        <f t="shared" si="11"/>
        <v>#DIV/0!</v>
      </c>
      <c r="Z92" s="5" t="e">
        <f t="shared" si="12"/>
        <v>#DIV/0!</v>
      </c>
    </row>
    <row r="93" spans="22:26" ht="12.75">
      <c r="V93" s="3">
        <f t="shared" si="13"/>
        <v>0</v>
      </c>
      <c r="W93" s="5" t="e">
        <f t="shared" si="9"/>
        <v>#DIV/0!</v>
      </c>
      <c r="X93" s="5" t="e">
        <f t="shared" si="10"/>
        <v>#DIV/0!</v>
      </c>
      <c r="Y93" s="5" t="e">
        <f t="shared" si="11"/>
        <v>#DIV/0!</v>
      </c>
      <c r="Z93" s="5" t="e">
        <f t="shared" si="12"/>
        <v>#DIV/0!</v>
      </c>
    </row>
    <row r="94" spans="22:26" ht="12.75">
      <c r="V94" s="3">
        <f t="shared" si="13"/>
        <v>0</v>
      </c>
      <c r="W94" s="5" t="e">
        <f aca="true" t="shared" si="14" ref="W94:W100">1.8*65535/E94</f>
        <v>#DIV/0!</v>
      </c>
      <c r="X94" s="5" t="e">
        <f aca="true" t="shared" si="15" ref="X94:X100">1.8*65535/I94</f>
        <v>#DIV/0!</v>
      </c>
      <c r="Y94" s="5" t="e">
        <f aca="true" t="shared" si="16" ref="Y94:Y100">1.8*65535/M94</f>
        <v>#DIV/0!</v>
      </c>
      <c r="Z94" s="5" t="e">
        <f aca="true" t="shared" si="17" ref="Z94:Z100">1.8*65535/Q94</f>
        <v>#DIV/0!</v>
      </c>
    </row>
    <row r="95" spans="22:26" ht="12.75">
      <c r="V95" s="3">
        <f t="shared" si="13"/>
        <v>0</v>
      </c>
      <c r="W95" s="5" t="e">
        <f t="shared" si="14"/>
        <v>#DIV/0!</v>
      </c>
      <c r="X95" s="5" t="e">
        <f t="shared" si="15"/>
        <v>#DIV/0!</v>
      </c>
      <c r="Y95" s="5" t="e">
        <f t="shared" si="16"/>
        <v>#DIV/0!</v>
      </c>
      <c r="Z95" s="5" t="e">
        <f t="shared" si="17"/>
        <v>#DIV/0!</v>
      </c>
    </row>
    <row r="96" spans="22:26" ht="12.75">
      <c r="V96" s="3">
        <f t="shared" si="13"/>
        <v>0</v>
      </c>
      <c r="W96" s="5" t="e">
        <f t="shared" si="14"/>
        <v>#DIV/0!</v>
      </c>
      <c r="X96" s="5" t="e">
        <f t="shared" si="15"/>
        <v>#DIV/0!</v>
      </c>
      <c r="Y96" s="5" t="e">
        <f t="shared" si="16"/>
        <v>#DIV/0!</v>
      </c>
      <c r="Z96" s="5" t="e">
        <f t="shared" si="17"/>
        <v>#DIV/0!</v>
      </c>
    </row>
    <row r="97" spans="22:26" ht="12.75">
      <c r="V97" s="3">
        <f t="shared" si="13"/>
        <v>0</v>
      </c>
      <c r="W97" s="5" t="e">
        <f t="shared" si="14"/>
        <v>#DIV/0!</v>
      </c>
      <c r="X97" s="5" t="e">
        <f t="shared" si="15"/>
        <v>#DIV/0!</v>
      </c>
      <c r="Y97" s="5" t="e">
        <f t="shared" si="16"/>
        <v>#DIV/0!</v>
      </c>
      <c r="Z97" s="5" t="e">
        <f t="shared" si="17"/>
        <v>#DIV/0!</v>
      </c>
    </row>
    <row r="98" spans="22:26" ht="12.75">
      <c r="V98" s="3">
        <f t="shared" si="13"/>
        <v>0</v>
      </c>
      <c r="W98" s="5" t="e">
        <f t="shared" si="14"/>
        <v>#DIV/0!</v>
      </c>
      <c r="X98" s="5" t="e">
        <f t="shared" si="15"/>
        <v>#DIV/0!</v>
      </c>
      <c r="Y98" s="5" t="e">
        <f t="shared" si="16"/>
        <v>#DIV/0!</v>
      </c>
      <c r="Z98" s="5" t="e">
        <f t="shared" si="17"/>
        <v>#DIV/0!</v>
      </c>
    </row>
    <row r="99" spans="22:26" ht="12.75">
      <c r="V99" s="3">
        <f t="shared" si="13"/>
        <v>0</v>
      </c>
      <c r="W99" s="5" t="e">
        <f t="shared" si="14"/>
        <v>#DIV/0!</v>
      </c>
      <c r="X99" s="5" t="e">
        <f t="shared" si="15"/>
        <v>#DIV/0!</v>
      </c>
      <c r="Y99" s="5" t="e">
        <f t="shared" si="16"/>
        <v>#DIV/0!</v>
      </c>
      <c r="Z99" s="5" t="e">
        <f t="shared" si="17"/>
        <v>#DIV/0!</v>
      </c>
    </row>
    <row r="100" spans="22:26" ht="12.75">
      <c r="V100" s="3">
        <f t="shared" si="13"/>
        <v>0</v>
      </c>
      <c r="W100" s="5" t="e">
        <f t="shared" si="14"/>
        <v>#DIV/0!</v>
      </c>
      <c r="X100" s="5" t="e">
        <f t="shared" si="15"/>
        <v>#DIV/0!</v>
      </c>
      <c r="Y100" s="5" t="e">
        <f t="shared" si="16"/>
        <v>#DIV/0!</v>
      </c>
      <c r="Z100" s="5" t="e">
        <f t="shared" si="17"/>
        <v>#DIV/0!</v>
      </c>
    </row>
    <row r="101" spans="22:26" ht="12.75">
      <c r="V101" s="3">
        <f t="shared" si="13"/>
        <v>0</v>
      </c>
      <c r="W101" s="5" t="e">
        <f aca="true" t="shared" si="18" ref="W101:W120">1.8*65535/E101</f>
        <v>#DIV/0!</v>
      </c>
      <c r="X101" s="5" t="e">
        <f aca="true" t="shared" si="19" ref="X101:X120">1.8*65535/I101</f>
        <v>#DIV/0!</v>
      </c>
      <c r="Y101" s="5" t="e">
        <f aca="true" t="shared" si="20" ref="Y101:Y120">1.8*65535/M101</f>
        <v>#DIV/0!</v>
      </c>
      <c r="Z101" s="5" t="e">
        <f aca="true" t="shared" si="21" ref="Z101:Z120">1.8*65535/Q101</f>
        <v>#DIV/0!</v>
      </c>
    </row>
    <row r="102" spans="22:26" ht="12.75">
      <c r="V102" s="3">
        <f t="shared" si="13"/>
        <v>0</v>
      </c>
      <c r="W102" s="5" t="e">
        <f t="shared" si="18"/>
        <v>#DIV/0!</v>
      </c>
      <c r="X102" s="5" t="e">
        <f t="shared" si="19"/>
        <v>#DIV/0!</v>
      </c>
      <c r="Y102" s="5" t="e">
        <f t="shared" si="20"/>
        <v>#DIV/0!</v>
      </c>
      <c r="Z102" s="5" t="e">
        <f t="shared" si="21"/>
        <v>#DIV/0!</v>
      </c>
    </row>
    <row r="103" spans="22:26" ht="12.75">
      <c r="V103" s="3">
        <f t="shared" si="13"/>
        <v>0</v>
      </c>
      <c r="W103" s="5" t="e">
        <f t="shared" si="18"/>
        <v>#DIV/0!</v>
      </c>
      <c r="X103" s="5" t="e">
        <f t="shared" si="19"/>
        <v>#DIV/0!</v>
      </c>
      <c r="Y103" s="5" t="e">
        <f t="shared" si="20"/>
        <v>#DIV/0!</v>
      </c>
      <c r="Z103" s="5" t="e">
        <f t="shared" si="21"/>
        <v>#DIV/0!</v>
      </c>
    </row>
    <row r="104" spans="22:26" ht="12.75">
      <c r="V104" s="3">
        <f t="shared" si="13"/>
        <v>0</v>
      </c>
      <c r="W104" s="5" t="e">
        <f t="shared" si="18"/>
        <v>#DIV/0!</v>
      </c>
      <c r="X104" s="5" t="e">
        <f t="shared" si="19"/>
        <v>#DIV/0!</v>
      </c>
      <c r="Y104" s="5" t="e">
        <f t="shared" si="20"/>
        <v>#DIV/0!</v>
      </c>
      <c r="Z104" s="5" t="e">
        <f t="shared" si="21"/>
        <v>#DIV/0!</v>
      </c>
    </row>
    <row r="105" spans="22:26" ht="12.75">
      <c r="V105" s="3">
        <f t="shared" si="13"/>
        <v>0</v>
      </c>
      <c r="W105" s="5" t="e">
        <f t="shared" si="18"/>
        <v>#DIV/0!</v>
      </c>
      <c r="X105" s="5" t="e">
        <f t="shared" si="19"/>
        <v>#DIV/0!</v>
      </c>
      <c r="Y105" s="5" t="e">
        <f t="shared" si="20"/>
        <v>#DIV/0!</v>
      </c>
      <c r="Z105" s="5" t="e">
        <f t="shared" si="21"/>
        <v>#DIV/0!</v>
      </c>
    </row>
    <row r="106" spans="22:26" ht="12.75">
      <c r="V106" s="3">
        <f t="shared" si="13"/>
        <v>0</v>
      </c>
      <c r="W106" s="5" t="e">
        <f t="shared" si="18"/>
        <v>#DIV/0!</v>
      </c>
      <c r="X106" s="5" t="e">
        <f t="shared" si="19"/>
        <v>#DIV/0!</v>
      </c>
      <c r="Y106" s="5" t="e">
        <f t="shared" si="20"/>
        <v>#DIV/0!</v>
      </c>
      <c r="Z106" s="5" t="e">
        <f t="shared" si="21"/>
        <v>#DIV/0!</v>
      </c>
    </row>
    <row r="107" spans="22:26" ht="12.75">
      <c r="V107" s="3">
        <f t="shared" si="13"/>
        <v>0</v>
      </c>
      <c r="W107" s="5" t="e">
        <f t="shared" si="18"/>
        <v>#DIV/0!</v>
      </c>
      <c r="X107" s="5" t="e">
        <f t="shared" si="19"/>
        <v>#DIV/0!</v>
      </c>
      <c r="Y107" s="5" t="e">
        <f t="shared" si="20"/>
        <v>#DIV/0!</v>
      </c>
      <c r="Z107" s="5" t="e">
        <f t="shared" si="21"/>
        <v>#DIV/0!</v>
      </c>
    </row>
    <row r="108" spans="22:26" ht="12.75">
      <c r="V108" s="3">
        <f t="shared" si="13"/>
        <v>0</v>
      </c>
      <c r="W108" s="5" t="e">
        <f t="shared" si="18"/>
        <v>#DIV/0!</v>
      </c>
      <c r="X108" s="5" t="e">
        <f t="shared" si="19"/>
        <v>#DIV/0!</v>
      </c>
      <c r="Y108" s="5" t="e">
        <f t="shared" si="20"/>
        <v>#DIV/0!</v>
      </c>
      <c r="Z108" s="5" t="e">
        <f t="shared" si="21"/>
        <v>#DIV/0!</v>
      </c>
    </row>
    <row r="109" spans="22:26" ht="12.75">
      <c r="V109" s="3">
        <f t="shared" si="13"/>
        <v>0</v>
      </c>
      <c r="W109" s="5" t="e">
        <f t="shared" si="18"/>
        <v>#DIV/0!</v>
      </c>
      <c r="X109" s="5" t="e">
        <f t="shared" si="19"/>
        <v>#DIV/0!</v>
      </c>
      <c r="Y109" s="5" t="e">
        <f t="shared" si="20"/>
        <v>#DIV/0!</v>
      </c>
      <c r="Z109" s="5" t="e">
        <f t="shared" si="21"/>
        <v>#DIV/0!</v>
      </c>
    </row>
    <row r="110" spans="22:26" ht="12.75">
      <c r="V110" s="3">
        <f t="shared" si="13"/>
        <v>0</v>
      </c>
      <c r="W110" s="5" t="e">
        <f t="shared" si="18"/>
        <v>#DIV/0!</v>
      </c>
      <c r="X110" s="5" t="e">
        <f t="shared" si="19"/>
        <v>#DIV/0!</v>
      </c>
      <c r="Y110" s="5" t="e">
        <f t="shared" si="20"/>
        <v>#DIV/0!</v>
      </c>
      <c r="Z110" s="5" t="e">
        <f t="shared" si="21"/>
        <v>#DIV/0!</v>
      </c>
    </row>
    <row r="111" spans="22:26" ht="12.75">
      <c r="V111" s="3">
        <f t="shared" si="13"/>
        <v>0</v>
      </c>
      <c r="W111" s="5" t="e">
        <f t="shared" si="18"/>
        <v>#DIV/0!</v>
      </c>
      <c r="X111" s="5" t="e">
        <f t="shared" si="19"/>
        <v>#DIV/0!</v>
      </c>
      <c r="Y111" s="5" t="e">
        <f t="shared" si="20"/>
        <v>#DIV/0!</v>
      </c>
      <c r="Z111" s="5" t="e">
        <f t="shared" si="21"/>
        <v>#DIV/0!</v>
      </c>
    </row>
    <row r="112" spans="22:26" ht="12.75">
      <c r="V112" s="3">
        <f t="shared" si="13"/>
        <v>0</v>
      </c>
      <c r="W112" s="5" t="e">
        <f t="shared" si="18"/>
        <v>#DIV/0!</v>
      </c>
      <c r="X112" s="5" t="e">
        <f t="shared" si="19"/>
        <v>#DIV/0!</v>
      </c>
      <c r="Y112" s="5" t="e">
        <f t="shared" si="20"/>
        <v>#DIV/0!</v>
      </c>
      <c r="Z112" s="5" t="e">
        <f t="shared" si="21"/>
        <v>#DIV/0!</v>
      </c>
    </row>
    <row r="113" spans="22:26" ht="12.75">
      <c r="V113" s="3">
        <f t="shared" si="13"/>
        <v>0</v>
      </c>
      <c r="W113" s="5" t="e">
        <f t="shared" si="18"/>
        <v>#DIV/0!</v>
      </c>
      <c r="X113" s="5" t="e">
        <f t="shared" si="19"/>
        <v>#DIV/0!</v>
      </c>
      <c r="Y113" s="5" t="e">
        <f t="shared" si="20"/>
        <v>#DIV/0!</v>
      </c>
      <c r="Z113" s="5" t="e">
        <f t="shared" si="21"/>
        <v>#DIV/0!</v>
      </c>
    </row>
    <row r="114" spans="22:26" ht="12.75">
      <c r="V114" s="3">
        <f t="shared" si="13"/>
        <v>0</v>
      </c>
      <c r="W114" s="5" t="e">
        <f t="shared" si="18"/>
        <v>#DIV/0!</v>
      </c>
      <c r="X114" s="5" t="e">
        <f t="shared" si="19"/>
        <v>#DIV/0!</v>
      </c>
      <c r="Y114" s="5" t="e">
        <f t="shared" si="20"/>
        <v>#DIV/0!</v>
      </c>
      <c r="Z114" s="5" t="e">
        <f t="shared" si="21"/>
        <v>#DIV/0!</v>
      </c>
    </row>
    <row r="115" spans="22:26" ht="12.75">
      <c r="V115" s="3">
        <f t="shared" si="13"/>
        <v>0</v>
      </c>
      <c r="W115" s="5" t="e">
        <f t="shared" si="18"/>
        <v>#DIV/0!</v>
      </c>
      <c r="X115" s="5" t="e">
        <f t="shared" si="19"/>
        <v>#DIV/0!</v>
      </c>
      <c r="Y115" s="5" t="e">
        <f t="shared" si="20"/>
        <v>#DIV/0!</v>
      </c>
      <c r="Z115" s="5" t="e">
        <f t="shared" si="21"/>
        <v>#DIV/0!</v>
      </c>
    </row>
    <row r="116" spans="22:26" ht="12.75">
      <c r="V116" s="3">
        <f t="shared" si="13"/>
        <v>0</v>
      </c>
      <c r="W116" s="5" t="e">
        <f t="shared" si="18"/>
        <v>#DIV/0!</v>
      </c>
      <c r="X116" s="5" t="e">
        <f t="shared" si="19"/>
        <v>#DIV/0!</v>
      </c>
      <c r="Y116" s="5" t="e">
        <f t="shared" si="20"/>
        <v>#DIV/0!</v>
      </c>
      <c r="Z116" s="5" t="e">
        <f t="shared" si="21"/>
        <v>#DIV/0!</v>
      </c>
    </row>
    <row r="117" spans="22:26" ht="12.75">
      <c r="V117" s="3">
        <f t="shared" si="13"/>
        <v>0</v>
      </c>
      <c r="W117" s="5" t="e">
        <f t="shared" si="18"/>
        <v>#DIV/0!</v>
      </c>
      <c r="X117" s="5" t="e">
        <f t="shared" si="19"/>
        <v>#DIV/0!</v>
      </c>
      <c r="Y117" s="5" t="e">
        <f t="shared" si="20"/>
        <v>#DIV/0!</v>
      </c>
      <c r="Z117" s="5" t="e">
        <f t="shared" si="21"/>
        <v>#DIV/0!</v>
      </c>
    </row>
    <row r="118" spans="22:26" ht="12.75">
      <c r="V118" s="3">
        <f t="shared" si="13"/>
        <v>0</v>
      </c>
      <c r="W118" s="5" t="e">
        <f t="shared" si="18"/>
        <v>#DIV/0!</v>
      </c>
      <c r="X118" s="5" t="e">
        <f t="shared" si="19"/>
        <v>#DIV/0!</v>
      </c>
      <c r="Y118" s="5" t="e">
        <f t="shared" si="20"/>
        <v>#DIV/0!</v>
      </c>
      <c r="Z118" s="5" t="e">
        <f t="shared" si="21"/>
        <v>#DIV/0!</v>
      </c>
    </row>
    <row r="119" spans="22:26" ht="12.75">
      <c r="V119" s="3">
        <f t="shared" si="13"/>
        <v>0</v>
      </c>
      <c r="W119" s="5" t="e">
        <f t="shared" si="18"/>
        <v>#DIV/0!</v>
      </c>
      <c r="X119" s="5" t="e">
        <f t="shared" si="19"/>
        <v>#DIV/0!</v>
      </c>
      <c r="Y119" s="5" t="e">
        <f t="shared" si="20"/>
        <v>#DIV/0!</v>
      </c>
      <c r="Z119" s="5" t="e">
        <f t="shared" si="21"/>
        <v>#DIV/0!</v>
      </c>
    </row>
    <row r="120" spans="22:26" ht="12.75">
      <c r="V120" s="3">
        <f t="shared" si="13"/>
        <v>0</v>
      </c>
      <c r="W120" s="5" t="e">
        <f t="shared" si="18"/>
        <v>#DIV/0!</v>
      </c>
      <c r="X120" s="5" t="e">
        <f t="shared" si="19"/>
        <v>#DIV/0!</v>
      </c>
      <c r="Y120" s="5" t="e">
        <f t="shared" si="20"/>
        <v>#DIV/0!</v>
      </c>
      <c r="Z120" s="5" t="e">
        <f t="shared" si="21"/>
        <v>#DIV/0!</v>
      </c>
    </row>
    <row r="121" spans="22:26" ht="12.75">
      <c r="V121" s="3">
        <f t="shared" si="13"/>
        <v>0</v>
      </c>
      <c r="W121" s="5" t="e">
        <f aca="true" t="shared" si="22" ref="W121:W151">1.8*65535/E121</f>
        <v>#DIV/0!</v>
      </c>
      <c r="X121" s="5" t="e">
        <f aca="true" t="shared" si="23" ref="X121:X151">1.8*65535/I121</f>
        <v>#DIV/0!</v>
      </c>
      <c r="Y121" s="5" t="e">
        <f aca="true" t="shared" si="24" ref="Y121:Y151">1.8*65535/M121</f>
        <v>#DIV/0!</v>
      </c>
      <c r="Z121" s="5" t="e">
        <f aca="true" t="shared" si="25" ref="Z121:Z151">1.8*65535/Q121</f>
        <v>#DIV/0!</v>
      </c>
    </row>
    <row r="122" spans="22:26" ht="12.75">
      <c r="V122" s="3">
        <f t="shared" si="13"/>
        <v>0</v>
      </c>
      <c r="W122" s="5" t="e">
        <f t="shared" si="22"/>
        <v>#DIV/0!</v>
      </c>
      <c r="X122" s="5" t="e">
        <f t="shared" si="23"/>
        <v>#DIV/0!</v>
      </c>
      <c r="Y122" s="5" t="e">
        <f t="shared" si="24"/>
        <v>#DIV/0!</v>
      </c>
      <c r="Z122" s="5" t="e">
        <f t="shared" si="25"/>
        <v>#DIV/0!</v>
      </c>
    </row>
    <row r="123" spans="22:26" ht="12.75">
      <c r="V123" s="3">
        <f t="shared" si="13"/>
        <v>0</v>
      </c>
      <c r="W123" s="5" t="e">
        <f t="shared" si="22"/>
        <v>#DIV/0!</v>
      </c>
      <c r="X123" s="5" t="e">
        <f t="shared" si="23"/>
        <v>#DIV/0!</v>
      </c>
      <c r="Y123" s="5" t="e">
        <f t="shared" si="24"/>
        <v>#DIV/0!</v>
      </c>
      <c r="Z123" s="5" t="e">
        <f t="shared" si="25"/>
        <v>#DIV/0!</v>
      </c>
    </row>
    <row r="124" spans="22:26" ht="12.75">
      <c r="V124" s="3">
        <f t="shared" si="13"/>
        <v>0</v>
      </c>
      <c r="W124" s="5" t="e">
        <f t="shared" si="22"/>
        <v>#DIV/0!</v>
      </c>
      <c r="X124" s="5" t="e">
        <f t="shared" si="23"/>
        <v>#DIV/0!</v>
      </c>
      <c r="Y124" s="5" t="e">
        <f t="shared" si="24"/>
        <v>#DIV/0!</v>
      </c>
      <c r="Z124" s="5" t="e">
        <f t="shared" si="25"/>
        <v>#DIV/0!</v>
      </c>
    </row>
    <row r="125" spans="22:26" ht="12.75">
      <c r="V125" s="3">
        <f t="shared" si="13"/>
        <v>0</v>
      </c>
      <c r="W125" s="5" t="e">
        <f t="shared" si="22"/>
        <v>#DIV/0!</v>
      </c>
      <c r="X125" s="5" t="e">
        <f t="shared" si="23"/>
        <v>#DIV/0!</v>
      </c>
      <c r="Y125" s="5" t="e">
        <f t="shared" si="24"/>
        <v>#DIV/0!</v>
      </c>
      <c r="Z125" s="5" t="e">
        <f t="shared" si="25"/>
        <v>#DIV/0!</v>
      </c>
    </row>
    <row r="126" spans="22:26" ht="12.75">
      <c r="V126" s="3">
        <f t="shared" si="13"/>
        <v>0</v>
      </c>
      <c r="W126" s="5" t="e">
        <f t="shared" si="22"/>
        <v>#DIV/0!</v>
      </c>
      <c r="X126" s="5" t="e">
        <f t="shared" si="23"/>
        <v>#DIV/0!</v>
      </c>
      <c r="Y126" s="5" t="e">
        <f t="shared" si="24"/>
        <v>#DIV/0!</v>
      </c>
      <c r="Z126" s="5" t="e">
        <f t="shared" si="25"/>
        <v>#DIV/0!</v>
      </c>
    </row>
    <row r="127" spans="22:26" ht="12.75">
      <c r="V127" s="3">
        <f t="shared" si="13"/>
        <v>0</v>
      </c>
      <c r="W127" s="5" t="e">
        <f t="shared" si="22"/>
        <v>#DIV/0!</v>
      </c>
      <c r="X127" s="5" t="e">
        <f t="shared" si="23"/>
        <v>#DIV/0!</v>
      </c>
      <c r="Y127" s="5" t="e">
        <f t="shared" si="24"/>
        <v>#DIV/0!</v>
      </c>
      <c r="Z127" s="5" t="e">
        <f t="shared" si="25"/>
        <v>#DIV/0!</v>
      </c>
    </row>
    <row r="128" spans="22:26" ht="12.75">
      <c r="V128" s="3">
        <f t="shared" si="13"/>
        <v>0</v>
      </c>
      <c r="W128" s="5" t="e">
        <f t="shared" si="22"/>
        <v>#DIV/0!</v>
      </c>
      <c r="X128" s="5" t="e">
        <f t="shared" si="23"/>
        <v>#DIV/0!</v>
      </c>
      <c r="Y128" s="5" t="e">
        <f t="shared" si="24"/>
        <v>#DIV/0!</v>
      </c>
      <c r="Z128" s="5" t="e">
        <f t="shared" si="25"/>
        <v>#DIV/0!</v>
      </c>
    </row>
    <row r="129" spans="22:26" ht="12.75">
      <c r="V129" s="3">
        <f t="shared" si="13"/>
        <v>0</v>
      </c>
      <c r="W129" s="5" t="e">
        <f t="shared" si="22"/>
        <v>#DIV/0!</v>
      </c>
      <c r="X129" s="5" t="e">
        <f t="shared" si="23"/>
        <v>#DIV/0!</v>
      </c>
      <c r="Y129" s="5" t="e">
        <f t="shared" si="24"/>
        <v>#DIV/0!</v>
      </c>
      <c r="Z129" s="5" t="e">
        <f t="shared" si="25"/>
        <v>#DIV/0!</v>
      </c>
    </row>
    <row r="130" spans="22:26" ht="12.75">
      <c r="V130" s="3">
        <f t="shared" si="13"/>
        <v>0</v>
      </c>
      <c r="W130" s="5" t="e">
        <f t="shared" si="22"/>
        <v>#DIV/0!</v>
      </c>
      <c r="X130" s="5" t="e">
        <f t="shared" si="23"/>
        <v>#DIV/0!</v>
      </c>
      <c r="Y130" s="5" t="e">
        <f t="shared" si="24"/>
        <v>#DIV/0!</v>
      </c>
      <c r="Z130" s="5" t="e">
        <f t="shared" si="25"/>
        <v>#DIV/0!</v>
      </c>
    </row>
    <row r="131" spans="22:26" ht="12.75">
      <c r="V131" s="3">
        <f t="shared" si="13"/>
        <v>0</v>
      </c>
      <c r="W131" s="5" t="e">
        <f t="shared" si="22"/>
        <v>#DIV/0!</v>
      </c>
      <c r="X131" s="5" t="e">
        <f t="shared" si="23"/>
        <v>#DIV/0!</v>
      </c>
      <c r="Y131" s="5" t="e">
        <f t="shared" si="24"/>
        <v>#DIV/0!</v>
      </c>
      <c r="Z131" s="5" t="e">
        <f t="shared" si="25"/>
        <v>#DIV/0!</v>
      </c>
    </row>
    <row r="132" spans="22:26" ht="12.75">
      <c r="V132" s="3">
        <f t="shared" si="13"/>
        <v>0</v>
      </c>
      <c r="W132" s="5" t="e">
        <f t="shared" si="22"/>
        <v>#DIV/0!</v>
      </c>
      <c r="X132" s="5" t="e">
        <f t="shared" si="23"/>
        <v>#DIV/0!</v>
      </c>
      <c r="Y132" s="5" t="e">
        <f t="shared" si="24"/>
        <v>#DIV/0!</v>
      </c>
      <c r="Z132" s="5" t="e">
        <f t="shared" si="25"/>
        <v>#DIV/0!</v>
      </c>
    </row>
    <row r="133" spans="22:26" ht="12.75">
      <c r="V133" s="3">
        <f t="shared" si="13"/>
        <v>0</v>
      </c>
      <c r="W133" s="5" t="e">
        <f t="shared" si="22"/>
        <v>#DIV/0!</v>
      </c>
      <c r="X133" s="5" t="e">
        <f t="shared" si="23"/>
        <v>#DIV/0!</v>
      </c>
      <c r="Y133" s="5" t="e">
        <f t="shared" si="24"/>
        <v>#DIV/0!</v>
      </c>
      <c r="Z133" s="5" t="e">
        <f t="shared" si="25"/>
        <v>#DIV/0!</v>
      </c>
    </row>
    <row r="134" spans="22:26" ht="12.75">
      <c r="V134" s="3">
        <f aca="true" t="shared" si="26" ref="V134:V196">(B134-$B$4)/60/60</f>
        <v>0</v>
      </c>
      <c r="W134" s="5" t="e">
        <f t="shared" si="22"/>
        <v>#DIV/0!</v>
      </c>
      <c r="X134" s="5" t="e">
        <f t="shared" si="23"/>
        <v>#DIV/0!</v>
      </c>
      <c r="Y134" s="5" t="e">
        <f t="shared" si="24"/>
        <v>#DIV/0!</v>
      </c>
      <c r="Z134" s="5" t="e">
        <f t="shared" si="25"/>
        <v>#DIV/0!</v>
      </c>
    </row>
    <row r="135" spans="22:26" ht="12.75">
      <c r="V135" s="3">
        <f t="shared" si="26"/>
        <v>0</v>
      </c>
      <c r="W135" s="5" t="e">
        <f t="shared" si="22"/>
        <v>#DIV/0!</v>
      </c>
      <c r="X135" s="5" t="e">
        <f t="shared" si="23"/>
        <v>#DIV/0!</v>
      </c>
      <c r="Y135" s="5" t="e">
        <f t="shared" si="24"/>
        <v>#DIV/0!</v>
      </c>
      <c r="Z135" s="5" t="e">
        <f t="shared" si="25"/>
        <v>#DIV/0!</v>
      </c>
    </row>
    <row r="136" spans="22:26" ht="12.75">
      <c r="V136" s="3">
        <f t="shared" si="26"/>
        <v>0</v>
      </c>
      <c r="W136" s="5" t="e">
        <f t="shared" si="22"/>
        <v>#DIV/0!</v>
      </c>
      <c r="X136" s="5" t="e">
        <f t="shared" si="23"/>
        <v>#DIV/0!</v>
      </c>
      <c r="Y136" s="5" t="e">
        <f t="shared" si="24"/>
        <v>#DIV/0!</v>
      </c>
      <c r="Z136" s="5" t="e">
        <f t="shared" si="25"/>
        <v>#DIV/0!</v>
      </c>
    </row>
    <row r="137" spans="22:26" ht="12.75">
      <c r="V137" s="3">
        <f t="shared" si="26"/>
        <v>0</v>
      </c>
      <c r="W137" s="5" t="e">
        <f t="shared" si="22"/>
        <v>#DIV/0!</v>
      </c>
      <c r="X137" s="5" t="e">
        <f t="shared" si="23"/>
        <v>#DIV/0!</v>
      </c>
      <c r="Y137" s="5" t="e">
        <f t="shared" si="24"/>
        <v>#DIV/0!</v>
      </c>
      <c r="Z137" s="5" t="e">
        <f t="shared" si="25"/>
        <v>#DIV/0!</v>
      </c>
    </row>
    <row r="138" spans="22:26" ht="12.75">
      <c r="V138" s="3">
        <f t="shared" si="26"/>
        <v>0</v>
      </c>
      <c r="W138" s="5" t="e">
        <f t="shared" si="22"/>
        <v>#DIV/0!</v>
      </c>
      <c r="X138" s="5" t="e">
        <f t="shared" si="23"/>
        <v>#DIV/0!</v>
      </c>
      <c r="Y138" s="5" t="e">
        <f t="shared" si="24"/>
        <v>#DIV/0!</v>
      </c>
      <c r="Z138" s="5" t="e">
        <f t="shared" si="25"/>
        <v>#DIV/0!</v>
      </c>
    </row>
    <row r="139" spans="22:26" ht="12.75">
      <c r="V139" s="3">
        <f t="shared" si="26"/>
        <v>0</v>
      </c>
      <c r="W139" s="5" t="e">
        <f t="shared" si="22"/>
        <v>#DIV/0!</v>
      </c>
      <c r="X139" s="5" t="e">
        <f t="shared" si="23"/>
        <v>#DIV/0!</v>
      </c>
      <c r="Y139" s="5" t="e">
        <f t="shared" si="24"/>
        <v>#DIV/0!</v>
      </c>
      <c r="Z139" s="5" t="e">
        <f t="shared" si="25"/>
        <v>#DIV/0!</v>
      </c>
    </row>
    <row r="140" spans="22:26" ht="12.75">
      <c r="V140" s="3">
        <f t="shared" si="26"/>
        <v>0</v>
      </c>
      <c r="W140" s="5" t="e">
        <f t="shared" si="22"/>
        <v>#DIV/0!</v>
      </c>
      <c r="X140" s="5" t="e">
        <f t="shared" si="23"/>
        <v>#DIV/0!</v>
      </c>
      <c r="Y140" s="5" t="e">
        <f t="shared" si="24"/>
        <v>#DIV/0!</v>
      </c>
      <c r="Z140" s="5" t="e">
        <f t="shared" si="25"/>
        <v>#DIV/0!</v>
      </c>
    </row>
    <row r="141" spans="22:26" ht="12.75">
      <c r="V141" s="3">
        <f t="shared" si="26"/>
        <v>0</v>
      </c>
      <c r="W141" s="5" t="e">
        <f t="shared" si="22"/>
        <v>#DIV/0!</v>
      </c>
      <c r="X141" s="5" t="e">
        <f t="shared" si="23"/>
        <v>#DIV/0!</v>
      </c>
      <c r="Y141" s="5" t="e">
        <f t="shared" si="24"/>
        <v>#DIV/0!</v>
      </c>
      <c r="Z141" s="5" t="e">
        <f t="shared" si="25"/>
        <v>#DIV/0!</v>
      </c>
    </row>
    <row r="142" spans="22:26" ht="12.75">
      <c r="V142" s="3">
        <f t="shared" si="26"/>
        <v>0</v>
      </c>
      <c r="W142" s="5" t="e">
        <f t="shared" si="22"/>
        <v>#DIV/0!</v>
      </c>
      <c r="X142" s="5" t="e">
        <f t="shared" si="23"/>
        <v>#DIV/0!</v>
      </c>
      <c r="Y142" s="5" t="e">
        <f t="shared" si="24"/>
        <v>#DIV/0!</v>
      </c>
      <c r="Z142" s="5" t="e">
        <f t="shared" si="25"/>
        <v>#DIV/0!</v>
      </c>
    </row>
    <row r="143" spans="22:26" ht="12.75">
      <c r="V143" s="3">
        <f t="shared" si="26"/>
        <v>0</v>
      </c>
      <c r="W143" s="5" t="e">
        <f t="shared" si="22"/>
        <v>#DIV/0!</v>
      </c>
      <c r="X143" s="5" t="e">
        <f t="shared" si="23"/>
        <v>#DIV/0!</v>
      </c>
      <c r="Y143" s="5" t="e">
        <f t="shared" si="24"/>
        <v>#DIV/0!</v>
      </c>
      <c r="Z143" s="5" t="e">
        <f t="shared" si="25"/>
        <v>#DIV/0!</v>
      </c>
    </row>
    <row r="144" spans="22:26" ht="12.75">
      <c r="V144" s="3">
        <f t="shared" si="26"/>
        <v>0</v>
      </c>
      <c r="W144" s="5" t="e">
        <f t="shared" si="22"/>
        <v>#DIV/0!</v>
      </c>
      <c r="X144" s="5" t="e">
        <f t="shared" si="23"/>
        <v>#DIV/0!</v>
      </c>
      <c r="Y144" s="5" t="e">
        <f t="shared" si="24"/>
        <v>#DIV/0!</v>
      </c>
      <c r="Z144" s="5" t="e">
        <f t="shared" si="25"/>
        <v>#DIV/0!</v>
      </c>
    </row>
    <row r="145" spans="22:26" ht="12.75">
      <c r="V145" s="3">
        <f t="shared" si="26"/>
        <v>0</v>
      </c>
      <c r="W145" s="5" t="e">
        <f t="shared" si="22"/>
        <v>#DIV/0!</v>
      </c>
      <c r="X145" s="5" t="e">
        <f t="shared" si="23"/>
        <v>#DIV/0!</v>
      </c>
      <c r="Y145" s="5" t="e">
        <f t="shared" si="24"/>
        <v>#DIV/0!</v>
      </c>
      <c r="Z145" s="5" t="e">
        <f t="shared" si="25"/>
        <v>#DIV/0!</v>
      </c>
    </row>
    <row r="146" spans="22:26" ht="12.75">
      <c r="V146" s="3">
        <f t="shared" si="26"/>
        <v>0</v>
      </c>
      <c r="W146" s="5" t="e">
        <f t="shared" si="22"/>
        <v>#DIV/0!</v>
      </c>
      <c r="X146" s="5" t="e">
        <f t="shared" si="23"/>
        <v>#DIV/0!</v>
      </c>
      <c r="Y146" s="5" t="e">
        <f t="shared" si="24"/>
        <v>#DIV/0!</v>
      </c>
      <c r="Z146" s="5" t="e">
        <f t="shared" si="25"/>
        <v>#DIV/0!</v>
      </c>
    </row>
    <row r="147" spans="22:26" ht="12.75">
      <c r="V147" s="3">
        <f t="shared" si="26"/>
        <v>0</v>
      </c>
      <c r="W147" s="5" t="e">
        <f t="shared" si="22"/>
        <v>#DIV/0!</v>
      </c>
      <c r="X147" s="5" t="e">
        <f t="shared" si="23"/>
        <v>#DIV/0!</v>
      </c>
      <c r="Y147" s="5" t="e">
        <f t="shared" si="24"/>
        <v>#DIV/0!</v>
      </c>
      <c r="Z147" s="5" t="e">
        <f t="shared" si="25"/>
        <v>#DIV/0!</v>
      </c>
    </row>
    <row r="148" spans="22:26" ht="12.75">
      <c r="V148" s="3">
        <f t="shared" si="26"/>
        <v>0</v>
      </c>
      <c r="W148" s="5" t="e">
        <f t="shared" si="22"/>
        <v>#DIV/0!</v>
      </c>
      <c r="X148" s="5" t="e">
        <f t="shared" si="23"/>
        <v>#DIV/0!</v>
      </c>
      <c r="Y148" s="5" t="e">
        <f t="shared" si="24"/>
        <v>#DIV/0!</v>
      </c>
      <c r="Z148" s="5" t="e">
        <f t="shared" si="25"/>
        <v>#DIV/0!</v>
      </c>
    </row>
    <row r="149" spans="22:26" ht="12.75">
      <c r="V149" s="3">
        <f t="shared" si="26"/>
        <v>0</v>
      </c>
      <c r="W149" s="5" t="e">
        <f t="shared" si="22"/>
        <v>#DIV/0!</v>
      </c>
      <c r="X149" s="5" t="e">
        <f t="shared" si="23"/>
        <v>#DIV/0!</v>
      </c>
      <c r="Y149" s="5" t="e">
        <f t="shared" si="24"/>
        <v>#DIV/0!</v>
      </c>
      <c r="Z149" s="5" t="e">
        <f t="shared" si="25"/>
        <v>#DIV/0!</v>
      </c>
    </row>
    <row r="150" spans="22:26" ht="12.75">
      <c r="V150" s="3">
        <f t="shared" si="26"/>
        <v>0</v>
      </c>
      <c r="W150" s="5" t="e">
        <f t="shared" si="22"/>
        <v>#DIV/0!</v>
      </c>
      <c r="X150" s="5" t="e">
        <f t="shared" si="23"/>
        <v>#DIV/0!</v>
      </c>
      <c r="Y150" s="5" t="e">
        <f t="shared" si="24"/>
        <v>#DIV/0!</v>
      </c>
      <c r="Z150" s="5" t="e">
        <f t="shared" si="25"/>
        <v>#DIV/0!</v>
      </c>
    </row>
    <row r="151" spans="22:26" ht="12.75">
      <c r="V151" s="3">
        <f t="shared" si="26"/>
        <v>0</v>
      </c>
      <c r="W151" s="5" t="e">
        <f t="shared" si="22"/>
        <v>#DIV/0!</v>
      </c>
      <c r="X151" s="5" t="e">
        <f t="shared" si="23"/>
        <v>#DIV/0!</v>
      </c>
      <c r="Y151" s="5" t="e">
        <f t="shared" si="24"/>
        <v>#DIV/0!</v>
      </c>
      <c r="Z151" s="5" t="e">
        <f t="shared" si="25"/>
        <v>#DIV/0!</v>
      </c>
    </row>
    <row r="152" spans="22:26" ht="12.75">
      <c r="V152" s="3">
        <f t="shared" si="26"/>
        <v>0</v>
      </c>
      <c r="W152" s="5" t="e">
        <f aca="true" t="shared" si="27" ref="W152:W172">1.8*65535/E152</f>
        <v>#DIV/0!</v>
      </c>
      <c r="X152" s="5" t="e">
        <f aca="true" t="shared" si="28" ref="X152:X172">1.8*65535/I152</f>
        <v>#DIV/0!</v>
      </c>
      <c r="Y152" s="5" t="e">
        <f aca="true" t="shared" si="29" ref="Y152:Y172">1.8*65535/M152</f>
        <v>#DIV/0!</v>
      </c>
      <c r="Z152" s="5" t="e">
        <f aca="true" t="shared" si="30" ref="Z152:Z172">1.8*65535/Q152</f>
        <v>#DIV/0!</v>
      </c>
    </row>
    <row r="153" spans="22:26" ht="12.75">
      <c r="V153" s="3">
        <f t="shared" si="26"/>
        <v>0</v>
      </c>
      <c r="W153" s="5" t="e">
        <f t="shared" si="27"/>
        <v>#DIV/0!</v>
      </c>
      <c r="X153" s="5" t="e">
        <f t="shared" si="28"/>
        <v>#DIV/0!</v>
      </c>
      <c r="Y153" s="5" t="e">
        <f t="shared" si="29"/>
        <v>#DIV/0!</v>
      </c>
      <c r="Z153" s="5" t="e">
        <f t="shared" si="30"/>
        <v>#DIV/0!</v>
      </c>
    </row>
    <row r="154" spans="22:26" ht="12.75">
      <c r="V154" s="3">
        <f t="shared" si="26"/>
        <v>0</v>
      </c>
      <c r="W154" s="5" t="e">
        <f t="shared" si="27"/>
        <v>#DIV/0!</v>
      </c>
      <c r="X154" s="5" t="e">
        <f t="shared" si="28"/>
        <v>#DIV/0!</v>
      </c>
      <c r="Y154" s="5" t="e">
        <f t="shared" si="29"/>
        <v>#DIV/0!</v>
      </c>
      <c r="Z154" s="5" t="e">
        <f t="shared" si="30"/>
        <v>#DIV/0!</v>
      </c>
    </row>
    <row r="155" spans="22:26" ht="12.75">
      <c r="V155" s="3">
        <f t="shared" si="26"/>
        <v>0</v>
      </c>
      <c r="W155" s="5" t="e">
        <f t="shared" si="27"/>
        <v>#DIV/0!</v>
      </c>
      <c r="X155" s="5" t="e">
        <f t="shared" si="28"/>
        <v>#DIV/0!</v>
      </c>
      <c r="Y155" s="5" t="e">
        <f t="shared" si="29"/>
        <v>#DIV/0!</v>
      </c>
      <c r="Z155" s="5" t="e">
        <f t="shared" si="30"/>
        <v>#DIV/0!</v>
      </c>
    </row>
    <row r="156" spans="22:26" ht="12.75">
      <c r="V156" s="3">
        <f t="shared" si="26"/>
        <v>0</v>
      </c>
      <c r="W156" s="5" t="e">
        <f t="shared" si="27"/>
        <v>#DIV/0!</v>
      </c>
      <c r="X156" s="5" t="e">
        <f t="shared" si="28"/>
        <v>#DIV/0!</v>
      </c>
      <c r="Y156" s="5" t="e">
        <f t="shared" si="29"/>
        <v>#DIV/0!</v>
      </c>
      <c r="Z156" s="5" t="e">
        <f t="shared" si="30"/>
        <v>#DIV/0!</v>
      </c>
    </row>
    <row r="157" spans="22:26" ht="12.75">
      <c r="V157" s="3">
        <f t="shared" si="26"/>
        <v>0</v>
      </c>
      <c r="W157" s="5" t="e">
        <f t="shared" si="27"/>
        <v>#DIV/0!</v>
      </c>
      <c r="X157" s="5" t="e">
        <f t="shared" si="28"/>
        <v>#DIV/0!</v>
      </c>
      <c r="Y157" s="5" t="e">
        <f t="shared" si="29"/>
        <v>#DIV/0!</v>
      </c>
      <c r="Z157" s="5" t="e">
        <f t="shared" si="30"/>
        <v>#DIV/0!</v>
      </c>
    </row>
    <row r="158" spans="22:26" ht="12.75">
      <c r="V158" s="3">
        <f t="shared" si="26"/>
        <v>0</v>
      </c>
      <c r="W158" s="5" t="e">
        <f t="shared" si="27"/>
        <v>#DIV/0!</v>
      </c>
      <c r="X158" s="5" t="e">
        <f t="shared" si="28"/>
        <v>#DIV/0!</v>
      </c>
      <c r="Y158" s="5" t="e">
        <f t="shared" si="29"/>
        <v>#DIV/0!</v>
      </c>
      <c r="Z158" s="5" t="e">
        <f t="shared" si="30"/>
        <v>#DIV/0!</v>
      </c>
    </row>
    <row r="159" spans="22:26" ht="12.75">
      <c r="V159" s="3">
        <f t="shared" si="26"/>
        <v>0</v>
      </c>
      <c r="W159" s="5" t="e">
        <f t="shared" si="27"/>
        <v>#DIV/0!</v>
      </c>
      <c r="X159" s="5" t="e">
        <f t="shared" si="28"/>
        <v>#DIV/0!</v>
      </c>
      <c r="Y159" s="5" t="e">
        <f t="shared" si="29"/>
        <v>#DIV/0!</v>
      </c>
      <c r="Z159" s="5" t="e">
        <f t="shared" si="30"/>
        <v>#DIV/0!</v>
      </c>
    </row>
    <row r="160" spans="22:26" ht="12.75">
      <c r="V160" s="3">
        <f t="shared" si="26"/>
        <v>0</v>
      </c>
      <c r="W160" s="5" t="e">
        <f t="shared" si="27"/>
        <v>#DIV/0!</v>
      </c>
      <c r="X160" s="5" t="e">
        <f t="shared" si="28"/>
        <v>#DIV/0!</v>
      </c>
      <c r="Y160" s="5" t="e">
        <f t="shared" si="29"/>
        <v>#DIV/0!</v>
      </c>
      <c r="Z160" s="5" t="e">
        <f t="shared" si="30"/>
        <v>#DIV/0!</v>
      </c>
    </row>
    <row r="161" spans="22:26" ht="12.75">
      <c r="V161" s="3">
        <f t="shared" si="26"/>
        <v>0</v>
      </c>
      <c r="W161" s="5" t="e">
        <f t="shared" si="27"/>
        <v>#DIV/0!</v>
      </c>
      <c r="X161" s="5" t="e">
        <f t="shared" si="28"/>
        <v>#DIV/0!</v>
      </c>
      <c r="Y161" s="5" t="e">
        <f t="shared" si="29"/>
        <v>#DIV/0!</v>
      </c>
      <c r="Z161" s="5" t="e">
        <f t="shared" si="30"/>
        <v>#DIV/0!</v>
      </c>
    </row>
    <row r="162" spans="22:26" ht="12.75">
      <c r="V162" s="3">
        <f t="shared" si="26"/>
        <v>0</v>
      </c>
      <c r="W162" s="5" t="e">
        <f t="shared" si="27"/>
        <v>#DIV/0!</v>
      </c>
      <c r="X162" s="5" t="e">
        <f t="shared" si="28"/>
        <v>#DIV/0!</v>
      </c>
      <c r="Y162" s="5" t="e">
        <f t="shared" si="29"/>
        <v>#DIV/0!</v>
      </c>
      <c r="Z162" s="5" t="e">
        <f t="shared" si="30"/>
        <v>#DIV/0!</v>
      </c>
    </row>
    <row r="163" spans="22:26" ht="12.75">
      <c r="V163" s="3">
        <f t="shared" si="26"/>
        <v>0</v>
      </c>
      <c r="W163" s="5" t="e">
        <f t="shared" si="27"/>
        <v>#DIV/0!</v>
      </c>
      <c r="X163" s="5" t="e">
        <f t="shared" si="28"/>
        <v>#DIV/0!</v>
      </c>
      <c r="Y163" s="5" t="e">
        <f t="shared" si="29"/>
        <v>#DIV/0!</v>
      </c>
      <c r="Z163" s="5" t="e">
        <f t="shared" si="30"/>
        <v>#DIV/0!</v>
      </c>
    </row>
    <row r="164" spans="22:26" ht="12.75">
      <c r="V164" s="3">
        <f t="shared" si="26"/>
        <v>0</v>
      </c>
      <c r="W164" s="5" t="e">
        <f t="shared" si="27"/>
        <v>#DIV/0!</v>
      </c>
      <c r="X164" s="5" t="e">
        <f t="shared" si="28"/>
        <v>#DIV/0!</v>
      </c>
      <c r="Y164" s="5" t="e">
        <f t="shared" si="29"/>
        <v>#DIV/0!</v>
      </c>
      <c r="Z164" s="5" t="e">
        <f t="shared" si="30"/>
        <v>#DIV/0!</v>
      </c>
    </row>
    <row r="165" spans="22:26" ht="12.75">
      <c r="V165" s="3">
        <f t="shared" si="26"/>
        <v>0</v>
      </c>
      <c r="W165" s="5" t="e">
        <f t="shared" si="27"/>
        <v>#DIV/0!</v>
      </c>
      <c r="X165" s="5" t="e">
        <f t="shared" si="28"/>
        <v>#DIV/0!</v>
      </c>
      <c r="Y165" s="5" t="e">
        <f t="shared" si="29"/>
        <v>#DIV/0!</v>
      </c>
      <c r="Z165" s="5" t="e">
        <f t="shared" si="30"/>
        <v>#DIV/0!</v>
      </c>
    </row>
    <row r="166" spans="22:26" ht="12.75">
      <c r="V166" s="3">
        <f t="shared" si="26"/>
        <v>0</v>
      </c>
      <c r="W166" s="5" t="e">
        <f t="shared" si="27"/>
        <v>#DIV/0!</v>
      </c>
      <c r="X166" s="5" t="e">
        <f t="shared" si="28"/>
        <v>#DIV/0!</v>
      </c>
      <c r="Y166" s="5" t="e">
        <f t="shared" si="29"/>
        <v>#DIV/0!</v>
      </c>
      <c r="Z166" s="5" t="e">
        <f t="shared" si="30"/>
        <v>#DIV/0!</v>
      </c>
    </row>
    <row r="167" spans="22:26" ht="12.75">
      <c r="V167" s="3">
        <f t="shared" si="26"/>
        <v>0</v>
      </c>
      <c r="W167" s="5" t="e">
        <f t="shared" si="27"/>
        <v>#DIV/0!</v>
      </c>
      <c r="X167" s="5" t="e">
        <f t="shared" si="28"/>
        <v>#DIV/0!</v>
      </c>
      <c r="Y167" s="5" t="e">
        <f t="shared" si="29"/>
        <v>#DIV/0!</v>
      </c>
      <c r="Z167" s="5" t="e">
        <f t="shared" si="30"/>
        <v>#DIV/0!</v>
      </c>
    </row>
    <row r="168" spans="22:26" ht="12.75">
      <c r="V168" s="3">
        <f t="shared" si="26"/>
        <v>0</v>
      </c>
      <c r="W168" s="5" t="e">
        <f t="shared" si="27"/>
        <v>#DIV/0!</v>
      </c>
      <c r="X168" s="5" t="e">
        <f t="shared" si="28"/>
        <v>#DIV/0!</v>
      </c>
      <c r="Y168" s="5" t="e">
        <f t="shared" si="29"/>
        <v>#DIV/0!</v>
      </c>
      <c r="Z168" s="5" t="e">
        <f t="shared" si="30"/>
        <v>#DIV/0!</v>
      </c>
    </row>
    <row r="169" spans="22:26" ht="12.75">
      <c r="V169" s="3">
        <f t="shared" si="26"/>
        <v>0</v>
      </c>
      <c r="W169" s="5" t="e">
        <f t="shared" si="27"/>
        <v>#DIV/0!</v>
      </c>
      <c r="X169" s="5" t="e">
        <f t="shared" si="28"/>
        <v>#DIV/0!</v>
      </c>
      <c r="Y169" s="5" t="e">
        <f t="shared" si="29"/>
        <v>#DIV/0!</v>
      </c>
      <c r="Z169" s="5" t="e">
        <f t="shared" si="30"/>
        <v>#DIV/0!</v>
      </c>
    </row>
    <row r="170" spans="22:26" ht="12.75">
      <c r="V170" s="3">
        <f t="shared" si="26"/>
        <v>0</v>
      </c>
      <c r="W170" s="5" t="e">
        <f t="shared" si="27"/>
        <v>#DIV/0!</v>
      </c>
      <c r="X170" s="5" t="e">
        <f t="shared" si="28"/>
        <v>#DIV/0!</v>
      </c>
      <c r="Y170" s="5" t="e">
        <f t="shared" si="29"/>
        <v>#DIV/0!</v>
      </c>
      <c r="Z170" s="5" t="e">
        <f t="shared" si="30"/>
        <v>#DIV/0!</v>
      </c>
    </row>
    <row r="171" spans="22:26" ht="12.75">
      <c r="V171" s="3">
        <f t="shared" si="26"/>
        <v>0</v>
      </c>
      <c r="W171" s="5" t="e">
        <f t="shared" si="27"/>
        <v>#DIV/0!</v>
      </c>
      <c r="X171" s="5" t="e">
        <f t="shared" si="28"/>
        <v>#DIV/0!</v>
      </c>
      <c r="Y171" s="5" t="e">
        <f t="shared" si="29"/>
        <v>#DIV/0!</v>
      </c>
      <c r="Z171" s="5" t="e">
        <f t="shared" si="30"/>
        <v>#DIV/0!</v>
      </c>
    </row>
    <row r="172" spans="22:26" ht="12.75">
      <c r="V172" s="3">
        <f t="shared" si="26"/>
        <v>0</v>
      </c>
      <c r="W172" s="5" t="e">
        <f t="shared" si="27"/>
        <v>#DIV/0!</v>
      </c>
      <c r="X172" s="5" t="e">
        <f t="shared" si="28"/>
        <v>#DIV/0!</v>
      </c>
      <c r="Y172" s="5" t="e">
        <f t="shared" si="29"/>
        <v>#DIV/0!</v>
      </c>
      <c r="Z172" s="5" t="e">
        <f t="shared" si="30"/>
        <v>#DIV/0!</v>
      </c>
    </row>
    <row r="173" spans="22:26" ht="12.75">
      <c r="V173" s="3">
        <f t="shared" si="26"/>
        <v>0</v>
      </c>
      <c r="W173" s="5" t="e">
        <f aca="true" t="shared" si="31" ref="W173:W196">1.8*65535/E173</f>
        <v>#DIV/0!</v>
      </c>
      <c r="X173" s="5" t="e">
        <f aca="true" t="shared" si="32" ref="X173:X196">1.8*65535/I173</f>
        <v>#DIV/0!</v>
      </c>
      <c r="Y173" s="5" t="e">
        <f aca="true" t="shared" si="33" ref="Y173:Y196">1.8*65535/M173</f>
        <v>#DIV/0!</v>
      </c>
      <c r="Z173" s="5" t="e">
        <f aca="true" t="shared" si="34" ref="Z173:Z196">1.8*65535/Q173</f>
        <v>#DIV/0!</v>
      </c>
    </row>
    <row r="174" spans="22:26" ht="12.75">
      <c r="V174" s="3">
        <f t="shared" si="26"/>
        <v>0</v>
      </c>
      <c r="W174" s="5" t="e">
        <f t="shared" si="31"/>
        <v>#DIV/0!</v>
      </c>
      <c r="X174" s="5" t="e">
        <f t="shared" si="32"/>
        <v>#DIV/0!</v>
      </c>
      <c r="Y174" s="5" t="e">
        <f t="shared" si="33"/>
        <v>#DIV/0!</v>
      </c>
      <c r="Z174" s="5" t="e">
        <f t="shared" si="34"/>
        <v>#DIV/0!</v>
      </c>
    </row>
    <row r="175" spans="22:26" ht="12.75">
      <c r="V175" s="3">
        <f t="shared" si="26"/>
        <v>0</v>
      </c>
      <c r="W175" s="5" t="e">
        <f t="shared" si="31"/>
        <v>#DIV/0!</v>
      </c>
      <c r="X175" s="5" t="e">
        <f t="shared" si="32"/>
        <v>#DIV/0!</v>
      </c>
      <c r="Y175" s="5" t="e">
        <f t="shared" si="33"/>
        <v>#DIV/0!</v>
      </c>
      <c r="Z175" s="5" t="e">
        <f t="shared" si="34"/>
        <v>#DIV/0!</v>
      </c>
    </row>
    <row r="176" spans="22:26" ht="12.75">
      <c r="V176" s="3">
        <f t="shared" si="26"/>
        <v>0</v>
      </c>
      <c r="W176" s="5" t="e">
        <f t="shared" si="31"/>
        <v>#DIV/0!</v>
      </c>
      <c r="X176" s="5" t="e">
        <f t="shared" si="32"/>
        <v>#DIV/0!</v>
      </c>
      <c r="Y176" s="5" t="e">
        <f t="shared" si="33"/>
        <v>#DIV/0!</v>
      </c>
      <c r="Z176" s="5" t="e">
        <f t="shared" si="34"/>
        <v>#DIV/0!</v>
      </c>
    </row>
    <row r="177" spans="22:26" ht="12.75">
      <c r="V177" s="3">
        <f t="shared" si="26"/>
        <v>0</v>
      </c>
      <c r="W177" s="5" t="e">
        <f t="shared" si="31"/>
        <v>#DIV/0!</v>
      </c>
      <c r="X177" s="5" t="e">
        <f t="shared" si="32"/>
        <v>#DIV/0!</v>
      </c>
      <c r="Y177" s="5" t="e">
        <f t="shared" si="33"/>
        <v>#DIV/0!</v>
      </c>
      <c r="Z177" s="5" t="e">
        <f t="shared" si="34"/>
        <v>#DIV/0!</v>
      </c>
    </row>
    <row r="178" spans="22:26" ht="12.75">
      <c r="V178" s="3">
        <f t="shared" si="26"/>
        <v>0</v>
      </c>
      <c r="W178" s="5" t="e">
        <f t="shared" si="31"/>
        <v>#DIV/0!</v>
      </c>
      <c r="X178" s="5" t="e">
        <f t="shared" si="32"/>
        <v>#DIV/0!</v>
      </c>
      <c r="Y178" s="5" t="e">
        <f t="shared" si="33"/>
        <v>#DIV/0!</v>
      </c>
      <c r="Z178" s="5" t="e">
        <f t="shared" si="34"/>
        <v>#DIV/0!</v>
      </c>
    </row>
    <row r="179" spans="22:26" ht="12.75">
      <c r="V179" s="3">
        <f t="shared" si="26"/>
        <v>0</v>
      </c>
      <c r="W179" s="5" t="e">
        <f t="shared" si="31"/>
        <v>#DIV/0!</v>
      </c>
      <c r="X179" s="5" t="e">
        <f t="shared" si="32"/>
        <v>#DIV/0!</v>
      </c>
      <c r="Y179" s="5" t="e">
        <f t="shared" si="33"/>
        <v>#DIV/0!</v>
      </c>
      <c r="Z179" s="5" t="e">
        <f t="shared" si="34"/>
        <v>#DIV/0!</v>
      </c>
    </row>
    <row r="180" spans="22:26" ht="12.75">
      <c r="V180" s="3">
        <f t="shared" si="26"/>
        <v>0</v>
      </c>
      <c r="W180" s="5" t="e">
        <f t="shared" si="31"/>
        <v>#DIV/0!</v>
      </c>
      <c r="X180" s="5" t="e">
        <f t="shared" si="32"/>
        <v>#DIV/0!</v>
      </c>
      <c r="Y180" s="5" t="e">
        <f t="shared" si="33"/>
        <v>#DIV/0!</v>
      </c>
      <c r="Z180" s="5" t="e">
        <f t="shared" si="34"/>
        <v>#DIV/0!</v>
      </c>
    </row>
    <row r="181" spans="22:26" ht="12.75">
      <c r="V181" s="3">
        <f t="shared" si="26"/>
        <v>0</v>
      </c>
      <c r="W181" s="5" t="e">
        <f t="shared" si="31"/>
        <v>#DIV/0!</v>
      </c>
      <c r="X181" s="5" t="e">
        <f t="shared" si="32"/>
        <v>#DIV/0!</v>
      </c>
      <c r="Y181" s="5" t="e">
        <f t="shared" si="33"/>
        <v>#DIV/0!</v>
      </c>
      <c r="Z181" s="5" t="e">
        <f t="shared" si="34"/>
        <v>#DIV/0!</v>
      </c>
    </row>
    <row r="182" spans="22:26" ht="12.75">
      <c r="V182" s="3">
        <f t="shared" si="26"/>
        <v>0</v>
      </c>
      <c r="W182" s="5" t="e">
        <f t="shared" si="31"/>
        <v>#DIV/0!</v>
      </c>
      <c r="X182" s="5" t="e">
        <f t="shared" si="32"/>
        <v>#DIV/0!</v>
      </c>
      <c r="Y182" s="5" t="e">
        <f t="shared" si="33"/>
        <v>#DIV/0!</v>
      </c>
      <c r="Z182" s="5" t="e">
        <f t="shared" si="34"/>
        <v>#DIV/0!</v>
      </c>
    </row>
    <row r="183" spans="22:26" ht="12.75">
      <c r="V183" s="3">
        <f t="shared" si="26"/>
        <v>0</v>
      </c>
      <c r="W183" s="5" t="e">
        <f t="shared" si="31"/>
        <v>#DIV/0!</v>
      </c>
      <c r="X183" s="5" t="e">
        <f t="shared" si="32"/>
        <v>#DIV/0!</v>
      </c>
      <c r="Y183" s="5" t="e">
        <f t="shared" si="33"/>
        <v>#DIV/0!</v>
      </c>
      <c r="Z183" s="5" t="e">
        <f t="shared" si="34"/>
        <v>#DIV/0!</v>
      </c>
    </row>
    <row r="184" spans="22:26" ht="12.75">
      <c r="V184" s="3">
        <f t="shared" si="26"/>
        <v>0</v>
      </c>
      <c r="W184" s="5" t="e">
        <f t="shared" si="31"/>
        <v>#DIV/0!</v>
      </c>
      <c r="X184" s="5" t="e">
        <f t="shared" si="32"/>
        <v>#DIV/0!</v>
      </c>
      <c r="Y184" s="5" t="e">
        <f t="shared" si="33"/>
        <v>#DIV/0!</v>
      </c>
      <c r="Z184" s="5" t="e">
        <f t="shared" si="34"/>
        <v>#DIV/0!</v>
      </c>
    </row>
    <row r="185" spans="22:26" ht="12.75">
      <c r="V185" s="3">
        <f t="shared" si="26"/>
        <v>0</v>
      </c>
      <c r="W185" s="5" t="e">
        <f t="shared" si="31"/>
        <v>#DIV/0!</v>
      </c>
      <c r="X185" s="5" t="e">
        <f t="shared" si="32"/>
        <v>#DIV/0!</v>
      </c>
      <c r="Y185" s="5" t="e">
        <f t="shared" si="33"/>
        <v>#DIV/0!</v>
      </c>
      <c r="Z185" s="5" t="e">
        <f t="shared" si="34"/>
        <v>#DIV/0!</v>
      </c>
    </row>
    <row r="186" spans="22:26" ht="12.75">
      <c r="V186" s="3">
        <f t="shared" si="26"/>
        <v>0</v>
      </c>
      <c r="W186" s="5" t="e">
        <f t="shared" si="31"/>
        <v>#DIV/0!</v>
      </c>
      <c r="X186" s="5" t="e">
        <f t="shared" si="32"/>
        <v>#DIV/0!</v>
      </c>
      <c r="Y186" s="5" t="e">
        <f t="shared" si="33"/>
        <v>#DIV/0!</v>
      </c>
      <c r="Z186" s="5" t="e">
        <f t="shared" si="34"/>
        <v>#DIV/0!</v>
      </c>
    </row>
    <row r="187" spans="22:26" ht="12.75">
      <c r="V187" s="3">
        <f t="shared" si="26"/>
        <v>0</v>
      </c>
      <c r="W187" s="5" t="e">
        <f t="shared" si="31"/>
        <v>#DIV/0!</v>
      </c>
      <c r="X187" s="5" t="e">
        <f t="shared" si="32"/>
        <v>#DIV/0!</v>
      </c>
      <c r="Y187" s="5" t="e">
        <f t="shared" si="33"/>
        <v>#DIV/0!</v>
      </c>
      <c r="Z187" s="5" t="e">
        <f t="shared" si="34"/>
        <v>#DIV/0!</v>
      </c>
    </row>
    <row r="188" spans="22:26" ht="12.75">
      <c r="V188" s="3">
        <f t="shared" si="26"/>
        <v>0</v>
      </c>
      <c r="W188" s="5" t="e">
        <f t="shared" si="31"/>
        <v>#DIV/0!</v>
      </c>
      <c r="X188" s="5" t="e">
        <f t="shared" si="32"/>
        <v>#DIV/0!</v>
      </c>
      <c r="Y188" s="5" t="e">
        <f t="shared" si="33"/>
        <v>#DIV/0!</v>
      </c>
      <c r="Z188" s="5" t="e">
        <f t="shared" si="34"/>
        <v>#DIV/0!</v>
      </c>
    </row>
    <row r="189" spans="22:26" ht="12.75">
      <c r="V189" s="3">
        <f t="shared" si="26"/>
        <v>0</v>
      </c>
      <c r="W189" s="5" t="e">
        <f t="shared" si="31"/>
        <v>#DIV/0!</v>
      </c>
      <c r="X189" s="5" t="e">
        <f t="shared" si="32"/>
        <v>#DIV/0!</v>
      </c>
      <c r="Y189" s="5" t="e">
        <f t="shared" si="33"/>
        <v>#DIV/0!</v>
      </c>
      <c r="Z189" s="5" t="e">
        <f t="shared" si="34"/>
        <v>#DIV/0!</v>
      </c>
    </row>
    <row r="190" spans="22:26" ht="12.75">
      <c r="V190" s="3">
        <f t="shared" si="26"/>
        <v>0</v>
      </c>
      <c r="W190" s="5" t="e">
        <f t="shared" si="31"/>
        <v>#DIV/0!</v>
      </c>
      <c r="X190" s="5" t="e">
        <f t="shared" si="32"/>
        <v>#DIV/0!</v>
      </c>
      <c r="Y190" s="5" t="e">
        <f t="shared" si="33"/>
        <v>#DIV/0!</v>
      </c>
      <c r="Z190" s="5" t="e">
        <f t="shared" si="34"/>
        <v>#DIV/0!</v>
      </c>
    </row>
    <row r="191" spans="22:26" ht="12.75">
      <c r="V191" s="3">
        <f t="shared" si="26"/>
        <v>0</v>
      </c>
      <c r="W191" s="5" t="e">
        <f t="shared" si="31"/>
        <v>#DIV/0!</v>
      </c>
      <c r="X191" s="5" t="e">
        <f t="shared" si="32"/>
        <v>#DIV/0!</v>
      </c>
      <c r="Y191" s="5" t="e">
        <f t="shared" si="33"/>
        <v>#DIV/0!</v>
      </c>
      <c r="Z191" s="5" t="e">
        <f t="shared" si="34"/>
        <v>#DIV/0!</v>
      </c>
    </row>
    <row r="192" spans="22:26" ht="12.75">
      <c r="V192" s="3">
        <f t="shared" si="26"/>
        <v>0</v>
      </c>
      <c r="W192" s="5" t="e">
        <f t="shared" si="31"/>
        <v>#DIV/0!</v>
      </c>
      <c r="X192" s="5" t="e">
        <f t="shared" si="32"/>
        <v>#DIV/0!</v>
      </c>
      <c r="Y192" s="5" t="e">
        <f t="shared" si="33"/>
        <v>#DIV/0!</v>
      </c>
      <c r="Z192" s="5" t="e">
        <f t="shared" si="34"/>
        <v>#DIV/0!</v>
      </c>
    </row>
    <row r="193" spans="22:26" ht="12.75">
      <c r="V193" s="3">
        <f t="shared" si="26"/>
        <v>0</v>
      </c>
      <c r="W193" s="5" t="e">
        <f t="shared" si="31"/>
        <v>#DIV/0!</v>
      </c>
      <c r="X193" s="5" t="e">
        <f t="shared" si="32"/>
        <v>#DIV/0!</v>
      </c>
      <c r="Y193" s="5" t="e">
        <f t="shared" si="33"/>
        <v>#DIV/0!</v>
      </c>
      <c r="Z193" s="5" t="e">
        <f t="shared" si="34"/>
        <v>#DIV/0!</v>
      </c>
    </row>
    <row r="194" spans="22:26" ht="12.75">
      <c r="V194" s="3">
        <f t="shared" si="26"/>
        <v>0</v>
      </c>
      <c r="W194" s="5" t="e">
        <f t="shared" si="31"/>
        <v>#DIV/0!</v>
      </c>
      <c r="X194" s="5" t="e">
        <f t="shared" si="32"/>
        <v>#DIV/0!</v>
      </c>
      <c r="Y194" s="5" t="e">
        <f t="shared" si="33"/>
        <v>#DIV/0!</v>
      </c>
      <c r="Z194" s="5" t="e">
        <f t="shared" si="34"/>
        <v>#DIV/0!</v>
      </c>
    </row>
    <row r="195" spans="22:26" ht="12.75">
      <c r="V195" s="3">
        <f t="shared" si="26"/>
        <v>0</v>
      </c>
      <c r="W195" s="5" t="e">
        <f t="shared" si="31"/>
        <v>#DIV/0!</v>
      </c>
      <c r="X195" s="5" t="e">
        <f t="shared" si="32"/>
        <v>#DIV/0!</v>
      </c>
      <c r="Y195" s="5" t="e">
        <f t="shared" si="33"/>
        <v>#DIV/0!</v>
      </c>
      <c r="Z195" s="5" t="e">
        <f t="shared" si="34"/>
        <v>#DIV/0!</v>
      </c>
    </row>
    <row r="196" spans="22:26" ht="12.75">
      <c r="V196" s="3">
        <f t="shared" si="26"/>
        <v>0</v>
      </c>
      <c r="W196" s="5" t="e">
        <f t="shared" si="31"/>
        <v>#DIV/0!</v>
      </c>
      <c r="X196" s="5" t="e">
        <f t="shared" si="32"/>
        <v>#DIV/0!</v>
      </c>
      <c r="Y196" s="5" t="e">
        <f t="shared" si="33"/>
        <v>#DIV/0!</v>
      </c>
      <c r="Z196" s="5" t="e">
        <f t="shared" si="34"/>
        <v>#DIV/0!</v>
      </c>
    </row>
    <row r="197" spans="22:26" ht="12.75">
      <c r="V197" s="3">
        <f aca="true" t="shared" si="35" ref="V197:V250">(B197-$B$4)/60/60</f>
        <v>0</v>
      </c>
      <c r="W197" s="5" t="e">
        <f aca="true" t="shared" si="36" ref="W197:W250">1.8*65535/E197</f>
        <v>#DIV/0!</v>
      </c>
      <c r="X197" s="5" t="e">
        <f aca="true" t="shared" si="37" ref="X197:X250">1.8*65535/I197</f>
        <v>#DIV/0!</v>
      </c>
      <c r="Y197" s="5" t="e">
        <f aca="true" t="shared" si="38" ref="Y197:Y250">1.8*65535/M197</f>
        <v>#DIV/0!</v>
      </c>
      <c r="Z197" s="5" t="e">
        <f aca="true" t="shared" si="39" ref="Z197:Z250">1.8*65535/Q197</f>
        <v>#DIV/0!</v>
      </c>
    </row>
    <row r="198" spans="22:26" ht="12.75">
      <c r="V198" s="3">
        <f t="shared" si="35"/>
        <v>0</v>
      </c>
      <c r="W198" s="5" t="e">
        <f t="shared" si="36"/>
        <v>#DIV/0!</v>
      </c>
      <c r="X198" s="5" t="e">
        <f t="shared" si="37"/>
        <v>#DIV/0!</v>
      </c>
      <c r="Y198" s="5" t="e">
        <f t="shared" si="38"/>
        <v>#DIV/0!</v>
      </c>
      <c r="Z198" s="5" t="e">
        <f t="shared" si="39"/>
        <v>#DIV/0!</v>
      </c>
    </row>
    <row r="199" spans="22:26" ht="12.75">
      <c r="V199" s="3">
        <f t="shared" si="35"/>
        <v>0</v>
      </c>
      <c r="W199" s="5" t="e">
        <f t="shared" si="36"/>
        <v>#DIV/0!</v>
      </c>
      <c r="X199" s="5" t="e">
        <f t="shared" si="37"/>
        <v>#DIV/0!</v>
      </c>
      <c r="Y199" s="5" t="e">
        <f t="shared" si="38"/>
        <v>#DIV/0!</v>
      </c>
      <c r="Z199" s="5" t="e">
        <f t="shared" si="39"/>
        <v>#DIV/0!</v>
      </c>
    </row>
    <row r="200" spans="22:26" ht="12.75">
      <c r="V200" s="3">
        <f t="shared" si="35"/>
        <v>0</v>
      </c>
      <c r="W200" s="5" t="e">
        <f t="shared" si="36"/>
        <v>#DIV/0!</v>
      </c>
      <c r="X200" s="5" t="e">
        <f t="shared" si="37"/>
        <v>#DIV/0!</v>
      </c>
      <c r="Y200" s="5" t="e">
        <f t="shared" si="38"/>
        <v>#DIV/0!</v>
      </c>
      <c r="Z200" s="5" t="e">
        <f t="shared" si="39"/>
        <v>#DIV/0!</v>
      </c>
    </row>
    <row r="201" spans="22:26" ht="12.75">
      <c r="V201" s="3">
        <f t="shared" si="35"/>
        <v>0</v>
      </c>
      <c r="W201" s="5" t="e">
        <f t="shared" si="36"/>
        <v>#DIV/0!</v>
      </c>
      <c r="X201" s="5" t="e">
        <f t="shared" si="37"/>
        <v>#DIV/0!</v>
      </c>
      <c r="Y201" s="5" t="e">
        <f t="shared" si="38"/>
        <v>#DIV/0!</v>
      </c>
      <c r="Z201" s="5" t="e">
        <f t="shared" si="39"/>
        <v>#DIV/0!</v>
      </c>
    </row>
    <row r="202" spans="22:26" ht="12.75">
      <c r="V202" s="3">
        <f t="shared" si="35"/>
        <v>0</v>
      </c>
      <c r="W202" s="5" t="e">
        <f t="shared" si="36"/>
        <v>#DIV/0!</v>
      </c>
      <c r="X202" s="5" t="e">
        <f t="shared" si="37"/>
        <v>#DIV/0!</v>
      </c>
      <c r="Y202" s="5" t="e">
        <f t="shared" si="38"/>
        <v>#DIV/0!</v>
      </c>
      <c r="Z202" s="5" t="e">
        <f t="shared" si="39"/>
        <v>#DIV/0!</v>
      </c>
    </row>
    <row r="203" spans="22:26" ht="12.75">
      <c r="V203" s="3">
        <f t="shared" si="35"/>
        <v>0</v>
      </c>
      <c r="W203" s="5" t="e">
        <f t="shared" si="36"/>
        <v>#DIV/0!</v>
      </c>
      <c r="X203" s="5" t="e">
        <f t="shared" si="37"/>
        <v>#DIV/0!</v>
      </c>
      <c r="Y203" s="5" t="e">
        <f t="shared" si="38"/>
        <v>#DIV/0!</v>
      </c>
      <c r="Z203" s="5" t="e">
        <f t="shared" si="39"/>
        <v>#DIV/0!</v>
      </c>
    </row>
    <row r="204" spans="22:26" ht="12.75">
      <c r="V204" s="3">
        <f t="shared" si="35"/>
        <v>0</v>
      </c>
      <c r="W204" s="5" t="e">
        <f t="shared" si="36"/>
        <v>#DIV/0!</v>
      </c>
      <c r="X204" s="5" t="e">
        <f t="shared" si="37"/>
        <v>#DIV/0!</v>
      </c>
      <c r="Y204" s="5" t="e">
        <f t="shared" si="38"/>
        <v>#DIV/0!</v>
      </c>
      <c r="Z204" s="5" t="e">
        <f t="shared" si="39"/>
        <v>#DIV/0!</v>
      </c>
    </row>
    <row r="205" spans="22:26" ht="12.75">
      <c r="V205" s="3">
        <f t="shared" si="35"/>
        <v>0</v>
      </c>
      <c r="W205" s="5" t="e">
        <f t="shared" si="36"/>
        <v>#DIV/0!</v>
      </c>
      <c r="X205" s="5" t="e">
        <f t="shared" si="37"/>
        <v>#DIV/0!</v>
      </c>
      <c r="Y205" s="5" t="e">
        <f t="shared" si="38"/>
        <v>#DIV/0!</v>
      </c>
      <c r="Z205" s="5" t="e">
        <f t="shared" si="39"/>
        <v>#DIV/0!</v>
      </c>
    </row>
    <row r="206" spans="22:26" ht="12.75">
      <c r="V206" s="3">
        <f t="shared" si="35"/>
        <v>0</v>
      </c>
      <c r="W206" s="5" t="e">
        <f t="shared" si="36"/>
        <v>#DIV/0!</v>
      </c>
      <c r="X206" s="5" t="e">
        <f t="shared" si="37"/>
        <v>#DIV/0!</v>
      </c>
      <c r="Y206" s="5" t="e">
        <f t="shared" si="38"/>
        <v>#DIV/0!</v>
      </c>
      <c r="Z206" s="5" t="e">
        <f t="shared" si="39"/>
        <v>#DIV/0!</v>
      </c>
    </row>
    <row r="207" spans="22:26" ht="12.75">
      <c r="V207" s="3">
        <f t="shared" si="35"/>
        <v>0</v>
      </c>
      <c r="W207" s="5" t="e">
        <f t="shared" si="36"/>
        <v>#DIV/0!</v>
      </c>
      <c r="X207" s="5" t="e">
        <f t="shared" si="37"/>
        <v>#DIV/0!</v>
      </c>
      <c r="Y207" s="5" t="e">
        <f t="shared" si="38"/>
        <v>#DIV/0!</v>
      </c>
      <c r="Z207" s="5" t="e">
        <f t="shared" si="39"/>
        <v>#DIV/0!</v>
      </c>
    </row>
    <row r="208" spans="22:26" ht="12.75">
      <c r="V208" s="3">
        <f t="shared" si="35"/>
        <v>0</v>
      </c>
      <c r="W208" s="5" t="e">
        <f t="shared" si="36"/>
        <v>#DIV/0!</v>
      </c>
      <c r="X208" s="5" t="e">
        <f t="shared" si="37"/>
        <v>#DIV/0!</v>
      </c>
      <c r="Y208" s="5" t="e">
        <f t="shared" si="38"/>
        <v>#DIV/0!</v>
      </c>
      <c r="Z208" s="5" t="e">
        <f t="shared" si="39"/>
        <v>#DIV/0!</v>
      </c>
    </row>
    <row r="209" spans="22:26" ht="12.75">
      <c r="V209" s="3">
        <f t="shared" si="35"/>
        <v>0</v>
      </c>
      <c r="W209" s="5" t="e">
        <f t="shared" si="36"/>
        <v>#DIV/0!</v>
      </c>
      <c r="X209" s="5" t="e">
        <f t="shared" si="37"/>
        <v>#DIV/0!</v>
      </c>
      <c r="Y209" s="5" t="e">
        <f t="shared" si="38"/>
        <v>#DIV/0!</v>
      </c>
      <c r="Z209" s="5" t="e">
        <f t="shared" si="39"/>
        <v>#DIV/0!</v>
      </c>
    </row>
    <row r="210" spans="22:26" ht="12.75">
      <c r="V210" s="3">
        <f t="shared" si="35"/>
        <v>0</v>
      </c>
      <c r="W210" s="5" t="e">
        <f t="shared" si="36"/>
        <v>#DIV/0!</v>
      </c>
      <c r="X210" s="5" t="e">
        <f t="shared" si="37"/>
        <v>#DIV/0!</v>
      </c>
      <c r="Y210" s="5" t="e">
        <f t="shared" si="38"/>
        <v>#DIV/0!</v>
      </c>
      <c r="Z210" s="5" t="e">
        <f t="shared" si="39"/>
        <v>#DIV/0!</v>
      </c>
    </row>
    <row r="211" spans="22:26" ht="12.75">
      <c r="V211" s="3">
        <f t="shared" si="35"/>
        <v>0</v>
      </c>
      <c r="W211" s="5" t="e">
        <f t="shared" si="36"/>
        <v>#DIV/0!</v>
      </c>
      <c r="X211" s="5" t="e">
        <f t="shared" si="37"/>
        <v>#DIV/0!</v>
      </c>
      <c r="Y211" s="5" t="e">
        <f t="shared" si="38"/>
        <v>#DIV/0!</v>
      </c>
      <c r="Z211" s="5" t="e">
        <f t="shared" si="39"/>
        <v>#DIV/0!</v>
      </c>
    </row>
    <row r="212" spans="22:26" ht="12.75">
      <c r="V212" s="3">
        <f t="shared" si="35"/>
        <v>0</v>
      </c>
      <c r="W212" s="5" t="e">
        <f t="shared" si="36"/>
        <v>#DIV/0!</v>
      </c>
      <c r="X212" s="5" t="e">
        <f t="shared" si="37"/>
        <v>#DIV/0!</v>
      </c>
      <c r="Y212" s="5" t="e">
        <f t="shared" si="38"/>
        <v>#DIV/0!</v>
      </c>
      <c r="Z212" s="5" t="e">
        <f t="shared" si="39"/>
        <v>#DIV/0!</v>
      </c>
    </row>
    <row r="213" spans="22:26" ht="12.75">
      <c r="V213" s="3">
        <f t="shared" si="35"/>
        <v>0</v>
      </c>
      <c r="W213" s="5" t="e">
        <f t="shared" si="36"/>
        <v>#DIV/0!</v>
      </c>
      <c r="X213" s="5" t="e">
        <f t="shared" si="37"/>
        <v>#DIV/0!</v>
      </c>
      <c r="Y213" s="5" t="e">
        <f t="shared" si="38"/>
        <v>#DIV/0!</v>
      </c>
      <c r="Z213" s="5" t="e">
        <f t="shared" si="39"/>
        <v>#DIV/0!</v>
      </c>
    </row>
    <row r="214" spans="22:26" ht="12.75">
      <c r="V214" s="3">
        <f t="shared" si="35"/>
        <v>0</v>
      </c>
      <c r="W214" s="5" t="e">
        <f t="shared" si="36"/>
        <v>#DIV/0!</v>
      </c>
      <c r="X214" s="5" t="e">
        <f t="shared" si="37"/>
        <v>#DIV/0!</v>
      </c>
      <c r="Y214" s="5" t="e">
        <f t="shared" si="38"/>
        <v>#DIV/0!</v>
      </c>
      <c r="Z214" s="5" t="e">
        <f t="shared" si="39"/>
        <v>#DIV/0!</v>
      </c>
    </row>
    <row r="215" spans="22:26" ht="12.75">
      <c r="V215" s="3">
        <f t="shared" si="35"/>
        <v>0</v>
      </c>
      <c r="W215" s="5" t="e">
        <f t="shared" si="36"/>
        <v>#DIV/0!</v>
      </c>
      <c r="X215" s="5" t="e">
        <f t="shared" si="37"/>
        <v>#DIV/0!</v>
      </c>
      <c r="Y215" s="5" t="e">
        <f t="shared" si="38"/>
        <v>#DIV/0!</v>
      </c>
      <c r="Z215" s="5" t="e">
        <f t="shared" si="39"/>
        <v>#DIV/0!</v>
      </c>
    </row>
    <row r="216" spans="22:26" ht="12.75">
      <c r="V216" s="3">
        <f t="shared" si="35"/>
        <v>0</v>
      </c>
      <c r="W216" s="5" t="e">
        <f t="shared" si="36"/>
        <v>#DIV/0!</v>
      </c>
      <c r="X216" s="5" t="e">
        <f t="shared" si="37"/>
        <v>#DIV/0!</v>
      </c>
      <c r="Y216" s="5" t="e">
        <f t="shared" si="38"/>
        <v>#DIV/0!</v>
      </c>
      <c r="Z216" s="5" t="e">
        <f t="shared" si="39"/>
        <v>#DIV/0!</v>
      </c>
    </row>
    <row r="217" spans="22:26" ht="12.75">
      <c r="V217" s="3">
        <f t="shared" si="35"/>
        <v>0</v>
      </c>
      <c r="W217" s="5" t="e">
        <f t="shared" si="36"/>
        <v>#DIV/0!</v>
      </c>
      <c r="X217" s="5" t="e">
        <f t="shared" si="37"/>
        <v>#DIV/0!</v>
      </c>
      <c r="Y217" s="5" t="e">
        <f t="shared" si="38"/>
        <v>#DIV/0!</v>
      </c>
      <c r="Z217" s="5" t="e">
        <f t="shared" si="39"/>
        <v>#DIV/0!</v>
      </c>
    </row>
    <row r="218" spans="22:26" ht="12.75">
      <c r="V218" s="3">
        <f t="shared" si="35"/>
        <v>0</v>
      </c>
      <c r="W218" s="5" t="e">
        <f t="shared" si="36"/>
        <v>#DIV/0!</v>
      </c>
      <c r="X218" s="5" t="e">
        <f t="shared" si="37"/>
        <v>#DIV/0!</v>
      </c>
      <c r="Y218" s="5" t="e">
        <f t="shared" si="38"/>
        <v>#DIV/0!</v>
      </c>
      <c r="Z218" s="5" t="e">
        <f t="shared" si="39"/>
        <v>#DIV/0!</v>
      </c>
    </row>
    <row r="219" spans="22:26" ht="12.75">
      <c r="V219" s="3">
        <f t="shared" si="35"/>
        <v>0</v>
      </c>
      <c r="W219" s="5" t="e">
        <f t="shared" si="36"/>
        <v>#DIV/0!</v>
      </c>
      <c r="X219" s="5" t="e">
        <f t="shared" si="37"/>
        <v>#DIV/0!</v>
      </c>
      <c r="Y219" s="5" t="e">
        <f t="shared" si="38"/>
        <v>#DIV/0!</v>
      </c>
      <c r="Z219" s="5" t="e">
        <f t="shared" si="39"/>
        <v>#DIV/0!</v>
      </c>
    </row>
    <row r="220" spans="22:26" ht="12.75">
      <c r="V220" s="3">
        <f t="shared" si="35"/>
        <v>0</v>
      </c>
      <c r="W220" s="5" t="e">
        <f t="shared" si="36"/>
        <v>#DIV/0!</v>
      </c>
      <c r="X220" s="5" t="e">
        <f t="shared" si="37"/>
        <v>#DIV/0!</v>
      </c>
      <c r="Y220" s="5" t="e">
        <f t="shared" si="38"/>
        <v>#DIV/0!</v>
      </c>
      <c r="Z220" s="5" t="e">
        <f t="shared" si="39"/>
        <v>#DIV/0!</v>
      </c>
    </row>
    <row r="221" spans="22:26" ht="12.75">
      <c r="V221" s="3">
        <f t="shared" si="35"/>
        <v>0</v>
      </c>
      <c r="W221" s="5" t="e">
        <f t="shared" si="36"/>
        <v>#DIV/0!</v>
      </c>
      <c r="X221" s="5" t="e">
        <f t="shared" si="37"/>
        <v>#DIV/0!</v>
      </c>
      <c r="Y221" s="5" t="e">
        <f t="shared" si="38"/>
        <v>#DIV/0!</v>
      </c>
      <c r="Z221" s="5" t="e">
        <f t="shared" si="39"/>
        <v>#DIV/0!</v>
      </c>
    </row>
    <row r="222" spans="22:26" ht="12.75">
      <c r="V222" s="3">
        <f t="shared" si="35"/>
        <v>0</v>
      </c>
      <c r="W222" s="5" t="e">
        <f t="shared" si="36"/>
        <v>#DIV/0!</v>
      </c>
      <c r="X222" s="5" t="e">
        <f t="shared" si="37"/>
        <v>#DIV/0!</v>
      </c>
      <c r="Y222" s="5" t="e">
        <f t="shared" si="38"/>
        <v>#DIV/0!</v>
      </c>
      <c r="Z222" s="5" t="e">
        <f t="shared" si="39"/>
        <v>#DIV/0!</v>
      </c>
    </row>
    <row r="223" spans="22:26" ht="12.75">
      <c r="V223" s="3">
        <f t="shared" si="35"/>
        <v>0</v>
      </c>
      <c r="W223" s="5" t="e">
        <f t="shared" si="36"/>
        <v>#DIV/0!</v>
      </c>
      <c r="X223" s="5" t="e">
        <f t="shared" si="37"/>
        <v>#DIV/0!</v>
      </c>
      <c r="Y223" s="5" t="e">
        <f t="shared" si="38"/>
        <v>#DIV/0!</v>
      </c>
      <c r="Z223" s="5" t="e">
        <f t="shared" si="39"/>
        <v>#DIV/0!</v>
      </c>
    </row>
    <row r="224" spans="22:26" ht="12.75">
      <c r="V224" s="3">
        <f t="shared" si="35"/>
        <v>0</v>
      </c>
      <c r="W224" s="5" t="e">
        <f t="shared" si="36"/>
        <v>#DIV/0!</v>
      </c>
      <c r="X224" s="5" t="e">
        <f t="shared" si="37"/>
        <v>#DIV/0!</v>
      </c>
      <c r="Y224" s="5" t="e">
        <f t="shared" si="38"/>
        <v>#DIV/0!</v>
      </c>
      <c r="Z224" s="5" t="e">
        <f t="shared" si="39"/>
        <v>#DIV/0!</v>
      </c>
    </row>
    <row r="225" spans="22:26" ht="12.75">
      <c r="V225" s="3">
        <f t="shared" si="35"/>
        <v>0</v>
      </c>
      <c r="W225" s="5" t="e">
        <f t="shared" si="36"/>
        <v>#DIV/0!</v>
      </c>
      <c r="X225" s="5" t="e">
        <f t="shared" si="37"/>
        <v>#DIV/0!</v>
      </c>
      <c r="Y225" s="5" t="e">
        <f t="shared" si="38"/>
        <v>#DIV/0!</v>
      </c>
      <c r="Z225" s="5" t="e">
        <f t="shared" si="39"/>
        <v>#DIV/0!</v>
      </c>
    </row>
    <row r="226" spans="22:26" ht="12.75">
      <c r="V226" s="3">
        <f t="shared" si="35"/>
        <v>0</v>
      </c>
      <c r="W226" s="5" t="e">
        <f t="shared" si="36"/>
        <v>#DIV/0!</v>
      </c>
      <c r="X226" s="5" t="e">
        <f t="shared" si="37"/>
        <v>#DIV/0!</v>
      </c>
      <c r="Y226" s="5" t="e">
        <f t="shared" si="38"/>
        <v>#DIV/0!</v>
      </c>
      <c r="Z226" s="5" t="e">
        <f t="shared" si="39"/>
        <v>#DIV/0!</v>
      </c>
    </row>
    <row r="227" spans="22:26" ht="12.75">
      <c r="V227" s="3">
        <f t="shared" si="35"/>
        <v>0</v>
      </c>
      <c r="W227" s="5" t="e">
        <f t="shared" si="36"/>
        <v>#DIV/0!</v>
      </c>
      <c r="X227" s="5" t="e">
        <f t="shared" si="37"/>
        <v>#DIV/0!</v>
      </c>
      <c r="Y227" s="5" t="e">
        <f t="shared" si="38"/>
        <v>#DIV/0!</v>
      </c>
      <c r="Z227" s="5" t="e">
        <f t="shared" si="39"/>
        <v>#DIV/0!</v>
      </c>
    </row>
    <row r="228" spans="22:26" ht="12.75">
      <c r="V228" s="3">
        <f t="shared" si="35"/>
        <v>0</v>
      </c>
      <c r="W228" s="5" t="e">
        <f t="shared" si="36"/>
        <v>#DIV/0!</v>
      </c>
      <c r="X228" s="5" t="e">
        <f t="shared" si="37"/>
        <v>#DIV/0!</v>
      </c>
      <c r="Y228" s="5" t="e">
        <f t="shared" si="38"/>
        <v>#DIV/0!</v>
      </c>
      <c r="Z228" s="5" t="e">
        <f t="shared" si="39"/>
        <v>#DIV/0!</v>
      </c>
    </row>
    <row r="229" spans="22:26" ht="12.75">
      <c r="V229" s="3">
        <f t="shared" si="35"/>
        <v>0</v>
      </c>
      <c r="W229" s="5" t="e">
        <f t="shared" si="36"/>
        <v>#DIV/0!</v>
      </c>
      <c r="X229" s="5" t="e">
        <f t="shared" si="37"/>
        <v>#DIV/0!</v>
      </c>
      <c r="Y229" s="5" t="e">
        <f t="shared" si="38"/>
        <v>#DIV/0!</v>
      </c>
      <c r="Z229" s="5" t="e">
        <f t="shared" si="39"/>
        <v>#DIV/0!</v>
      </c>
    </row>
    <row r="230" spans="22:26" ht="12.75">
      <c r="V230" s="3">
        <f t="shared" si="35"/>
        <v>0</v>
      </c>
      <c r="W230" s="5" t="e">
        <f t="shared" si="36"/>
        <v>#DIV/0!</v>
      </c>
      <c r="X230" s="5" t="e">
        <f t="shared" si="37"/>
        <v>#DIV/0!</v>
      </c>
      <c r="Y230" s="5" t="e">
        <f t="shared" si="38"/>
        <v>#DIV/0!</v>
      </c>
      <c r="Z230" s="5" t="e">
        <f t="shared" si="39"/>
        <v>#DIV/0!</v>
      </c>
    </row>
    <row r="231" spans="22:26" ht="12.75">
      <c r="V231" s="3">
        <f t="shared" si="35"/>
        <v>0</v>
      </c>
      <c r="W231" s="5" t="e">
        <f t="shared" si="36"/>
        <v>#DIV/0!</v>
      </c>
      <c r="X231" s="5" t="e">
        <f t="shared" si="37"/>
        <v>#DIV/0!</v>
      </c>
      <c r="Y231" s="5" t="e">
        <f t="shared" si="38"/>
        <v>#DIV/0!</v>
      </c>
      <c r="Z231" s="5" t="e">
        <f t="shared" si="39"/>
        <v>#DIV/0!</v>
      </c>
    </row>
    <row r="232" spans="22:26" ht="12.75">
      <c r="V232" s="3">
        <f t="shared" si="35"/>
        <v>0</v>
      </c>
      <c r="W232" s="5" t="e">
        <f t="shared" si="36"/>
        <v>#DIV/0!</v>
      </c>
      <c r="X232" s="5" t="e">
        <f t="shared" si="37"/>
        <v>#DIV/0!</v>
      </c>
      <c r="Y232" s="5" t="e">
        <f t="shared" si="38"/>
        <v>#DIV/0!</v>
      </c>
      <c r="Z232" s="5" t="e">
        <f t="shared" si="39"/>
        <v>#DIV/0!</v>
      </c>
    </row>
    <row r="233" spans="22:26" ht="12.75">
      <c r="V233" s="3">
        <f t="shared" si="35"/>
        <v>0</v>
      </c>
      <c r="W233" s="5" t="e">
        <f t="shared" si="36"/>
        <v>#DIV/0!</v>
      </c>
      <c r="X233" s="5" t="e">
        <f t="shared" si="37"/>
        <v>#DIV/0!</v>
      </c>
      <c r="Y233" s="5" t="e">
        <f t="shared" si="38"/>
        <v>#DIV/0!</v>
      </c>
      <c r="Z233" s="5" t="e">
        <f t="shared" si="39"/>
        <v>#DIV/0!</v>
      </c>
    </row>
    <row r="234" spans="22:26" ht="12.75">
      <c r="V234" s="3">
        <f t="shared" si="35"/>
        <v>0</v>
      </c>
      <c r="W234" s="5" t="e">
        <f t="shared" si="36"/>
        <v>#DIV/0!</v>
      </c>
      <c r="X234" s="5" t="e">
        <f t="shared" si="37"/>
        <v>#DIV/0!</v>
      </c>
      <c r="Y234" s="5" t="e">
        <f t="shared" si="38"/>
        <v>#DIV/0!</v>
      </c>
      <c r="Z234" s="5" t="e">
        <f t="shared" si="39"/>
        <v>#DIV/0!</v>
      </c>
    </row>
    <row r="235" spans="22:26" ht="12.75">
      <c r="V235" s="3">
        <f t="shared" si="35"/>
        <v>0</v>
      </c>
      <c r="W235" s="5" t="e">
        <f t="shared" si="36"/>
        <v>#DIV/0!</v>
      </c>
      <c r="X235" s="5" t="e">
        <f t="shared" si="37"/>
        <v>#DIV/0!</v>
      </c>
      <c r="Y235" s="5" t="e">
        <f t="shared" si="38"/>
        <v>#DIV/0!</v>
      </c>
      <c r="Z235" s="5" t="e">
        <f t="shared" si="39"/>
        <v>#DIV/0!</v>
      </c>
    </row>
    <row r="236" spans="22:26" ht="12.75">
      <c r="V236" s="3">
        <f t="shared" si="35"/>
        <v>0</v>
      </c>
      <c r="W236" s="5" t="e">
        <f t="shared" si="36"/>
        <v>#DIV/0!</v>
      </c>
      <c r="X236" s="5" t="e">
        <f t="shared" si="37"/>
        <v>#DIV/0!</v>
      </c>
      <c r="Y236" s="5" t="e">
        <f t="shared" si="38"/>
        <v>#DIV/0!</v>
      </c>
      <c r="Z236" s="5" t="e">
        <f t="shared" si="39"/>
        <v>#DIV/0!</v>
      </c>
    </row>
    <row r="237" spans="22:26" ht="12.75">
      <c r="V237" s="3">
        <f t="shared" si="35"/>
        <v>0</v>
      </c>
      <c r="W237" s="5" t="e">
        <f t="shared" si="36"/>
        <v>#DIV/0!</v>
      </c>
      <c r="X237" s="5" t="e">
        <f t="shared" si="37"/>
        <v>#DIV/0!</v>
      </c>
      <c r="Y237" s="5" t="e">
        <f t="shared" si="38"/>
        <v>#DIV/0!</v>
      </c>
      <c r="Z237" s="5" t="e">
        <f t="shared" si="39"/>
        <v>#DIV/0!</v>
      </c>
    </row>
    <row r="238" spans="22:26" ht="12.75">
      <c r="V238" s="3">
        <f t="shared" si="35"/>
        <v>0</v>
      </c>
      <c r="W238" s="5" t="e">
        <f t="shared" si="36"/>
        <v>#DIV/0!</v>
      </c>
      <c r="X238" s="5" t="e">
        <f t="shared" si="37"/>
        <v>#DIV/0!</v>
      </c>
      <c r="Y238" s="5" t="e">
        <f t="shared" si="38"/>
        <v>#DIV/0!</v>
      </c>
      <c r="Z238" s="5" t="e">
        <f t="shared" si="39"/>
        <v>#DIV/0!</v>
      </c>
    </row>
    <row r="239" spans="22:26" ht="12.75">
      <c r="V239" s="3">
        <f t="shared" si="35"/>
        <v>0</v>
      </c>
      <c r="W239" s="5" t="e">
        <f t="shared" si="36"/>
        <v>#DIV/0!</v>
      </c>
      <c r="X239" s="5" t="e">
        <f t="shared" si="37"/>
        <v>#DIV/0!</v>
      </c>
      <c r="Y239" s="5" t="e">
        <f t="shared" si="38"/>
        <v>#DIV/0!</v>
      </c>
      <c r="Z239" s="5" t="e">
        <f t="shared" si="39"/>
        <v>#DIV/0!</v>
      </c>
    </row>
    <row r="240" spans="22:26" ht="12.75">
      <c r="V240" s="3">
        <f t="shared" si="35"/>
        <v>0</v>
      </c>
      <c r="W240" s="5" t="e">
        <f t="shared" si="36"/>
        <v>#DIV/0!</v>
      </c>
      <c r="X240" s="5" t="e">
        <f t="shared" si="37"/>
        <v>#DIV/0!</v>
      </c>
      <c r="Y240" s="5" t="e">
        <f t="shared" si="38"/>
        <v>#DIV/0!</v>
      </c>
      <c r="Z240" s="5" t="e">
        <f t="shared" si="39"/>
        <v>#DIV/0!</v>
      </c>
    </row>
    <row r="241" spans="22:26" ht="12.75">
      <c r="V241" s="3">
        <f t="shared" si="35"/>
        <v>0</v>
      </c>
      <c r="W241" s="5" t="e">
        <f t="shared" si="36"/>
        <v>#DIV/0!</v>
      </c>
      <c r="X241" s="5" t="e">
        <f t="shared" si="37"/>
        <v>#DIV/0!</v>
      </c>
      <c r="Y241" s="5" t="e">
        <f t="shared" si="38"/>
        <v>#DIV/0!</v>
      </c>
      <c r="Z241" s="5" t="e">
        <f t="shared" si="39"/>
        <v>#DIV/0!</v>
      </c>
    </row>
    <row r="242" spans="22:26" ht="12.75">
      <c r="V242" s="3">
        <f t="shared" si="35"/>
        <v>0</v>
      </c>
      <c r="W242" s="5" t="e">
        <f t="shared" si="36"/>
        <v>#DIV/0!</v>
      </c>
      <c r="X242" s="5" t="e">
        <f t="shared" si="37"/>
        <v>#DIV/0!</v>
      </c>
      <c r="Y242" s="5" t="e">
        <f t="shared" si="38"/>
        <v>#DIV/0!</v>
      </c>
      <c r="Z242" s="5" t="e">
        <f t="shared" si="39"/>
        <v>#DIV/0!</v>
      </c>
    </row>
    <row r="243" spans="22:26" ht="12.75">
      <c r="V243" s="3">
        <f t="shared" si="35"/>
        <v>0</v>
      </c>
      <c r="W243" s="5" t="e">
        <f t="shared" si="36"/>
        <v>#DIV/0!</v>
      </c>
      <c r="X243" s="5" t="e">
        <f t="shared" si="37"/>
        <v>#DIV/0!</v>
      </c>
      <c r="Y243" s="5" t="e">
        <f t="shared" si="38"/>
        <v>#DIV/0!</v>
      </c>
      <c r="Z243" s="5" t="e">
        <f t="shared" si="39"/>
        <v>#DIV/0!</v>
      </c>
    </row>
    <row r="244" spans="22:26" ht="12.75">
      <c r="V244" s="3">
        <f t="shared" si="35"/>
        <v>0</v>
      </c>
      <c r="W244" s="5" t="e">
        <f t="shared" si="36"/>
        <v>#DIV/0!</v>
      </c>
      <c r="X244" s="5" t="e">
        <f t="shared" si="37"/>
        <v>#DIV/0!</v>
      </c>
      <c r="Y244" s="5" t="e">
        <f t="shared" si="38"/>
        <v>#DIV/0!</v>
      </c>
      <c r="Z244" s="5" t="e">
        <f t="shared" si="39"/>
        <v>#DIV/0!</v>
      </c>
    </row>
    <row r="245" spans="22:26" ht="12.75">
      <c r="V245" s="3">
        <f t="shared" si="35"/>
        <v>0</v>
      </c>
      <c r="W245" s="5" t="e">
        <f t="shared" si="36"/>
        <v>#DIV/0!</v>
      </c>
      <c r="X245" s="5" t="e">
        <f t="shared" si="37"/>
        <v>#DIV/0!</v>
      </c>
      <c r="Y245" s="5" t="e">
        <f t="shared" si="38"/>
        <v>#DIV/0!</v>
      </c>
      <c r="Z245" s="5" t="e">
        <f t="shared" si="39"/>
        <v>#DIV/0!</v>
      </c>
    </row>
    <row r="246" spans="22:26" ht="12.75">
      <c r="V246" s="3">
        <f t="shared" si="35"/>
        <v>0</v>
      </c>
      <c r="W246" s="5" t="e">
        <f t="shared" si="36"/>
        <v>#DIV/0!</v>
      </c>
      <c r="X246" s="5" t="e">
        <f t="shared" si="37"/>
        <v>#DIV/0!</v>
      </c>
      <c r="Y246" s="5" t="e">
        <f t="shared" si="38"/>
        <v>#DIV/0!</v>
      </c>
      <c r="Z246" s="5" t="e">
        <f t="shared" si="39"/>
        <v>#DIV/0!</v>
      </c>
    </row>
    <row r="247" spans="22:26" ht="12.75">
      <c r="V247" s="3">
        <f t="shared" si="35"/>
        <v>0</v>
      </c>
      <c r="W247" s="5" t="e">
        <f t="shared" si="36"/>
        <v>#DIV/0!</v>
      </c>
      <c r="X247" s="5" t="e">
        <f t="shared" si="37"/>
        <v>#DIV/0!</v>
      </c>
      <c r="Y247" s="5" t="e">
        <f t="shared" si="38"/>
        <v>#DIV/0!</v>
      </c>
      <c r="Z247" s="5" t="e">
        <f t="shared" si="39"/>
        <v>#DIV/0!</v>
      </c>
    </row>
    <row r="248" spans="22:26" ht="12.75">
      <c r="V248" s="3">
        <f t="shared" si="35"/>
        <v>0</v>
      </c>
      <c r="W248" s="5" t="e">
        <f t="shared" si="36"/>
        <v>#DIV/0!</v>
      </c>
      <c r="X248" s="5" t="e">
        <f t="shared" si="37"/>
        <v>#DIV/0!</v>
      </c>
      <c r="Y248" s="5" t="e">
        <f t="shared" si="38"/>
        <v>#DIV/0!</v>
      </c>
      <c r="Z248" s="5" t="e">
        <f t="shared" si="39"/>
        <v>#DIV/0!</v>
      </c>
    </row>
    <row r="249" spans="22:26" ht="12.75">
      <c r="V249" s="3">
        <f t="shared" si="35"/>
        <v>0</v>
      </c>
      <c r="W249" s="5" t="e">
        <f t="shared" si="36"/>
        <v>#DIV/0!</v>
      </c>
      <c r="X249" s="5" t="e">
        <f t="shared" si="37"/>
        <v>#DIV/0!</v>
      </c>
      <c r="Y249" s="5" t="e">
        <f t="shared" si="38"/>
        <v>#DIV/0!</v>
      </c>
      <c r="Z249" s="5" t="e">
        <f t="shared" si="39"/>
        <v>#DIV/0!</v>
      </c>
    </row>
    <row r="250" spans="22:26" ht="12.75">
      <c r="V250" s="3">
        <f t="shared" si="35"/>
        <v>0</v>
      </c>
      <c r="W250" s="5" t="e">
        <f t="shared" si="36"/>
        <v>#DIV/0!</v>
      </c>
      <c r="X250" s="5" t="e">
        <f t="shared" si="37"/>
        <v>#DIV/0!</v>
      </c>
      <c r="Y250" s="5" t="e">
        <f t="shared" si="38"/>
        <v>#DIV/0!</v>
      </c>
      <c r="Z250" s="5" t="e">
        <f t="shared" si="39"/>
        <v>#DIV/0!</v>
      </c>
    </row>
    <row r="251" spans="22:26" ht="12.75">
      <c r="V251" s="3">
        <f>(B251-$B$4)/60/60</f>
        <v>0</v>
      </c>
      <c r="W251" s="5" t="e">
        <f>1.8*65535/E251</f>
        <v>#DIV/0!</v>
      </c>
      <c r="X251" s="5" t="e">
        <f>1.8*65535/I251</f>
        <v>#DIV/0!</v>
      </c>
      <c r="Y251" s="5" t="e">
        <f>1.8*65535/M251</f>
        <v>#DIV/0!</v>
      </c>
      <c r="Z251" s="5" t="e">
        <f>1.8*65535/Q251</f>
        <v>#DIV/0!</v>
      </c>
    </row>
    <row r="252" spans="22:26" ht="12.75">
      <c r="V252" s="3">
        <f>(B252-$B$4)/60/60</f>
        <v>0</v>
      </c>
      <c r="W252" s="5" t="e">
        <f>1.8*65535/E252</f>
        <v>#DIV/0!</v>
      </c>
      <c r="X252" s="5" t="e">
        <f>1.8*65535/I252</f>
        <v>#DIV/0!</v>
      </c>
      <c r="Y252" s="5" t="e">
        <f>1.8*65535/M252</f>
        <v>#DIV/0!</v>
      </c>
      <c r="Z252" s="5" t="e">
        <f>1.8*65535/Q252</f>
        <v>#DIV/0!</v>
      </c>
    </row>
    <row r="253" spans="22:26" ht="12.75">
      <c r="V253" s="3">
        <f aca="true" t="shared" si="40" ref="V253:V271">(B253-$B$4)/60/60</f>
        <v>0</v>
      </c>
      <c r="W253" s="5" t="e">
        <f aca="true" t="shared" si="41" ref="W253:W271">1.8*65535/E253</f>
        <v>#DIV/0!</v>
      </c>
      <c r="X253" s="5" t="e">
        <f aca="true" t="shared" si="42" ref="X253:X271">1.8*65535/I253</f>
        <v>#DIV/0!</v>
      </c>
      <c r="Y253" s="5" t="e">
        <f aca="true" t="shared" si="43" ref="Y253:Y271">1.8*65535/M253</f>
        <v>#DIV/0!</v>
      </c>
      <c r="Z253" s="5" t="e">
        <f aca="true" t="shared" si="44" ref="Z253:Z271">1.8*65535/Q253</f>
        <v>#DIV/0!</v>
      </c>
    </row>
    <row r="254" spans="22:26" ht="12.75">
      <c r="V254" s="3">
        <f t="shared" si="40"/>
        <v>0</v>
      </c>
      <c r="W254" s="5" t="e">
        <f t="shared" si="41"/>
        <v>#DIV/0!</v>
      </c>
      <c r="X254" s="5" t="e">
        <f t="shared" si="42"/>
        <v>#DIV/0!</v>
      </c>
      <c r="Y254" s="5" t="e">
        <f t="shared" si="43"/>
        <v>#DIV/0!</v>
      </c>
      <c r="Z254" s="5" t="e">
        <f t="shared" si="44"/>
        <v>#DIV/0!</v>
      </c>
    </row>
    <row r="255" spans="22:26" ht="12.75">
      <c r="V255" s="3">
        <f t="shared" si="40"/>
        <v>0</v>
      </c>
      <c r="W255" s="5" t="e">
        <f t="shared" si="41"/>
        <v>#DIV/0!</v>
      </c>
      <c r="X255" s="5" t="e">
        <f t="shared" si="42"/>
        <v>#DIV/0!</v>
      </c>
      <c r="Y255" s="5" t="e">
        <f t="shared" si="43"/>
        <v>#DIV/0!</v>
      </c>
      <c r="Z255" s="5" t="e">
        <f t="shared" si="44"/>
        <v>#DIV/0!</v>
      </c>
    </row>
    <row r="256" spans="22:26" ht="12.75">
      <c r="V256" s="3">
        <f t="shared" si="40"/>
        <v>0</v>
      </c>
      <c r="W256" s="5" t="e">
        <f t="shared" si="41"/>
        <v>#DIV/0!</v>
      </c>
      <c r="X256" s="5" t="e">
        <f t="shared" si="42"/>
        <v>#DIV/0!</v>
      </c>
      <c r="Y256" s="5" t="e">
        <f t="shared" si="43"/>
        <v>#DIV/0!</v>
      </c>
      <c r="Z256" s="5" t="e">
        <f t="shared" si="44"/>
        <v>#DIV/0!</v>
      </c>
    </row>
    <row r="257" spans="22:26" ht="12.75">
      <c r="V257" s="3">
        <f t="shared" si="40"/>
        <v>0</v>
      </c>
      <c r="W257" s="5" t="e">
        <f t="shared" si="41"/>
        <v>#DIV/0!</v>
      </c>
      <c r="X257" s="5" t="e">
        <f t="shared" si="42"/>
        <v>#DIV/0!</v>
      </c>
      <c r="Y257" s="5" t="e">
        <f t="shared" si="43"/>
        <v>#DIV/0!</v>
      </c>
      <c r="Z257" s="5" t="e">
        <f t="shared" si="44"/>
        <v>#DIV/0!</v>
      </c>
    </row>
    <row r="258" spans="22:26" ht="12.75">
      <c r="V258" s="3">
        <f t="shared" si="40"/>
        <v>0</v>
      </c>
      <c r="W258" s="5" t="e">
        <f t="shared" si="41"/>
        <v>#DIV/0!</v>
      </c>
      <c r="X258" s="5" t="e">
        <f t="shared" si="42"/>
        <v>#DIV/0!</v>
      </c>
      <c r="Y258" s="5" t="e">
        <f t="shared" si="43"/>
        <v>#DIV/0!</v>
      </c>
      <c r="Z258" s="5" t="e">
        <f t="shared" si="44"/>
        <v>#DIV/0!</v>
      </c>
    </row>
    <row r="259" spans="22:26" ht="12.75">
      <c r="V259" s="3">
        <f t="shared" si="40"/>
        <v>0</v>
      </c>
      <c r="W259" s="5" t="e">
        <f t="shared" si="41"/>
        <v>#DIV/0!</v>
      </c>
      <c r="X259" s="5" t="e">
        <f t="shared" si="42"/>
        <v>#DIV/0!</v>
      </c>
      <c r="Y259" s="5" t="e">
        <f t="shared" si="43"/>
        <v>#DIV/0!</v>
      </c>
      <c r="Z259" s="5" t="e">
        <f t="shared" si="44"/>
        <v>#DIV/0!</v>
      </c>
    </row>
    <row r="260" spans="22:26" ht="12.75">
      <c r="V260" s="3">
        <f t="shared" si="40"/>
        <v>0</v>
      </c>
      <c r="W260" s="5" t="e">
        <f t="shared" si="41"/>
        <v>#DIV/0!</v>
      </c>
      <c r="X260" s="5" t="e">
        <f t="shared" si="42"/>
        <v>#DIV/0!</v>
      </c>
      <c r="Y260" s="5" t="e">
        <f t="shared" si="43"/>
        <v>#DIV/0!</v>
      </c>
      <c r="Z260" s="5" t="e">
        <f t="shared" si="44"/>
        <v>#DIV/0!</v>
      </c>
    </row>
    <row r="261" spans="22:26" ht="12.75">
      <c r="V261" s="3">
        <f t="shared" si="40"/>
        <v>0</v>
      </c>
      <c r="W261" s="5" t="e">
        <f t="shared" si="41"/>
        <v>#DIV/0!</v>
      </c>
      <c r="X261" s="5" t="e">
        <f t="shared" si="42"/>
        <v>#DIV/0!</v>
      </c>
      <c r="Y261" s="5" t="e">
        <f t="shared" si="43"/>
        <v>#DIV/0!</v>
      </c>
      <c r="Z261" s="5" t="e">
        <f t="shared" si="44"/>
        <v>#DIV/0!</v>
      </c>
    </row>
    <row r="262" spans="22:26" ht="12.75">
      <c r="V262" s="3">
        <f t="shared" si="40"/>
        <v>0</v>
      </c>
      <c r="W262" s="5" t="e">
        <f t="shared" si="41"/>
        <v>#DIV/0!</v>
      </c>
      <c r="X262" s="5" t="e">
        <f t="shared" si="42"/>
        <v>#DIV/0!</v>
      </c>
      <c r="Y262" s="5" t="e">
        <f t="shared" si="43"/>
        <v>#DIV/0!</v>
      </c>
      <c r="Z262" s="5" t="e">
        <f t="shared" si="44"/>
        <v>#DIV/0!</v>
      </c>
    </row>
    <row r="263" spans="22:26" ht="12.75">
      <c r="V263" s="3">
        <f t="shared" si="40"/>
        <v>0</v>
      </c>
      <c r="W263" s="5" t="e">
        <f t="shared" si="41"/>
        <v>#DIV/0!</v>
      </c>
      <c r="X263" s="5" t="e">
        <f t="shared" si="42"/>
        <v>#DIV/0!</v>
      </c>
      <c r="Y263" s="5" t="e">
        <f t="shared" si="43"/>
        <v>#DIV/0!</v>
      </c>
      <c r="Z263" s="5" t="e">
        <f t="shared" si="44"/>
        <v>#DIV/0!</v>
      </c>
    </row>
    <row r="264" spans="22:26" ht="12.75">
      <c r="V264" s="3">
        <f t="shared" si="40"/>
        <v>0</v>
      </c>
      <c r="W264" s="5" t="e">
        <f t="shared" si="41"/>
        <v>#DIV/0!</v>
      </c>
      <c r="X264" s="5" t="e">
        <f t="shared" si="42"/>
        <v>#DIV/0!</v>
      </c>
      <c r="Y264" s="5" t="e">
        <f t="shared" si="43"/>
        <v>#DIV/0!</v>
      </c>
      <c r="Z264" s="5" t="e">
        <f t="shared" si="44"/>
        <v>#DIV/0!</v>
      </c>
    </row>
    <row r="265" spans="22:26" ht="12.75">
      <c r="V265" s="3">
        <f t="shared" si="40"/>
        <v>0</v>
      </c>
      <c r="W265" s="5" t="e">
        <f t="shared" si="41"/>
        <v>#DIV/0!</v>
      </c>
      <c r="X265" s="5" t="e">
        <f t="shared" si="42"/>
        <v>#DIV/0!</v>
      </c>
      <c r="Y265" s="5" t="e">
        <f t="shared" si="43"/>
        <v>#DIV/0!</v>
      </c>
      <c r="Z265" s="5" t="e">
        <f t="shared" si="44"/>
        <v>#DIV/0!</v>
      </c>
    </row>
    <row r="266" spans="22:26" ht="12.75">
      <c r="V266" s="3">
        <f t="shared" si="40"/>
        <v>0</v>
      </c>
      <c r="W266" s="5" t="e">
        <f t="shared" si="41"/>
        <v>#DIV/0!</v>
      </c>
      <c r="X266" s="5" t="e">
        <f t="shared" si="42"/>
        <v>#DIV/0!</v>
      </c>
      <c r="Y266" s="5" t="e">
        <f t="shared" si="43"/>
        <v>#DIV/0!</v>
      </c>
      <c r="Z266" s="5" t="e">
        <f t="shared" si="44"/>
        <v>#DIV/0!</v>
      </c>
    </row>
    <row r="267" spans="22:26" ht="12.75">
      <c r="V267" s="3">
        <f t="shared" si="40"/>
        <v>0</v>
      </c>
      <c r="W267" s="5" t="e">
        <f t="shared" si="41"/>
        <v>#DIV/0!</v>
      </c>
      <c r="X267" s="5" t="e">
        <f t="shared" si="42"/>
        <v>#DIV/0!</v>
      </c>
      <c r="Y267" s="5" t="e">
        <f t="shared" si="43"/>
        <v>#DIV/0!</v>
      </c>
      <c r="Z267" s="5" t="e">
        <f t="shared" si="44"/>
        <v>#DIV/0!</v>
      </c>
    </row>
    <row r="268" spans="22:26" ht="12.75">
      <c r="V268" s="3">
        <f t="shared" si="40"/>
        <v>0</v>
      </c>
      <c r="W268" s="5" t="e">
        <f t="shared" si="41"/>
        <v>#DIV/0!</v>
      </c>
      <c r="X268" s="5" t="e">
        <f t="shared" si="42"/>
        <v>#DIV/0!</v>
      </c>
      <c r="Y268" s="5" t="e">
        <f t="shared" si="43"/>
        <v>#DIV/0!</v>
      </c>
      <c r="Z268" s="5" t="e">
        <f t="shared" si="44"/>
        <v>#DIV/0!</v>
      </c>
    </row>
    <row r="269" spans="22:26" ht="12.75">
      <c r="V269" s="3">
        <f t="shared" si="40"/>
        <v>0</v>
      </c>
      <c r="W269" s="5" t="e">
        <f t="shared" si="41"/>
        <v>#DIV/0!</v>
      </c>
      <c r="X269" s="5" t="e">
        <f t="shared" si="42"/>
        <v>#DIV/0!</v>
      </c>
      <c r="Y269" s="5" t="e">
        <f t="shared" si="43"/>
        <v>#DIV/0!</v>
      </c>
      <c r="Z269" s="5" t="e">
        <f t="shared" si="44"/>
        <v>#DIV/0!</v>
      </c>
    </row>
    <row r="270" spans="22:26" ht="12.75">
      <c r="V270" s="3">
        <f t="shared" si="40"/>
        <v>0</v>
      </c>
      <c r="W270" s="5" t="e">
        <f t="shared" si="41"/>
        <v>#DIV/0!</v>
      </c>
      <c r="X270" s="5" t="e">
        <f t="shared" si="42"/>
        <v>#DIV/0!</v>
      </c>
      <c r="Y270" s="5" t="e">
        <f t="shared" si="43"/>
        <v>#DIV/0!</v>
      </c>
      <c r="Z270" s="5" t="e">
        <f t="shared" si="44"/>
        <v>#DIV/0!</v>
      </c>
    </row>
    <row r="271" spans="22:26" ht="12.75">
      <c r="V271" s="3">
        <f t="shared" si="40"/>
        <v>0</v>
      </c>
      <c r="W271" s="5" t="e">
        <f t="shared" si="41"/>
        <v>#DIV/0!</v>
      </c>
      <c r="X271" s="5" t="e">
        <f t="shared" si="42"/>
        <v>#DIV/0!</v>
      </c>
      <c r="Y271" s="5" t="e">
        <f t="shared" si="43"/>
        <v>#DIV/0!</v>
      </c>
      <c r="Z271" s="5" t="e">
        <f t="shared" si="44"/>
        <v>#DIV/0!</v>
      </c>
    </row>
    <row r="272" spans="22:26" ht="12.75">
      <c r="V272" s="3">
        <f aca="true" t="shared" si="45" ref="V272:V279">(B272-$B$4)/60/60</f>
        <v>0</v>
      </c>
      <c r="W272" s="5" t="e">
        <f aca="true" t="shared" si="46" ref="W272:W279">1.8*65535/E272</f>
        <v>#DIV/0!</v>
      </c>
      <c r="X272" s="5" t="e">
        <f aca="true" t="shared" si="47" ref="X272:X279">1.8*65535/I272</f>
        <v>#DIV/0!</v>
      </c>
      <c r="Y272" s="5" t="e">
        <f aca="true" t="shared" si="48" ref="Y272:Y279">1.8*65535/M272</f>
        <v>#DIV/0!</v>
      </c>
      <c r="Z272" s="5" t="e">
        <f aca="true" t="shared" si="49" ref="Z272:Z279">1.8*65535/Q272</f>
        <v>#DIV/0!</v>
      </c>
    </row>
    <row r="273" spans="22:26" ht="12.75">
      <c r="V273" s="3">
        <f t="shared" si="45"/>
        <v>0</v>
      </c>
      <c r="W273" s="5" t="e">
        <f t="shared" si="46"/>
        <v>#DIV/0!</v>
      </c>
      <c r="X273" s="5" t="e">
        <f t="shared" si="47"/>
        <v>#DIV/0!</v>
      </c>
      <c r="Y273" s="5" t="e">
        <f t="shared" si="48"/>
        <v>#DIV/0!</v>
      </c>
      <c r="Z273" s="5" t="e">
        <f t="shared" si="49"/>
        <v>#DIV/0!</v>
      </c>
    </row>
    <row r="274" spans="22:26" ht="12.75">
      <c r="V274" s="3">
        <f t="shared" si="45"/>
        <v>0</v>
      </c>
      <c r="W274" s="5" t="e">
        <f t="shared" si="46"/>
        <v>#DIV/0!</v>
      </c>
      <c r="X274" s="5" t="e">
        <f t="shared" si="47"/>
        <v>#DIV/0!</v>
      </c>
      <c r="Y274" s="5" t="e">
        <f t="shared" si="48"/>
        <v>#DIV/0!</v>
      </c>
      <c r="Z274" s="5" t="e">
        <f t="shared" si="49"/>
        <v>#DIV/0!</v>
      </c>
    </row>
    <row r="275" spans="22:26" ht="12.75">
      <c r="V275" s="3">
        <f t="shared" si="45"/>
        <v>0</v>
      </c>
      <c r="W275" s="5" t="e">
        <f t="shared" si="46"/>
        <v>#DIV/0!</v>
      </c>
      <c r="X275" s="5" t="e">
        <f t="shared" si="47"/>
        <v>#DIV/0!</v>
      </c>
      <c r="Y275" s="5" t="e">
        <f t="shared" si="48"/>
        <v>#DIV/0!</v>
      </c>
      <c r="Z275" s="5" t="e">
        <f t="shared" si="49"/>
        <v>#DIV/0!</v>
      </c>
    </row>
    <row r="276" spans="22:26" ht="12.75">
      <c r="V276" s="3">
        <f t="shared" si="45"/>
        <v>0</v>
      </c>
      <c r="W276" s="5" t="e">
        <f t="shared" si="46"/>
        <v>#DIV/0!</v>
      </c>
      <c r="X276" s="5" t="e">
        <f t="shared" si="47"/>
        <v>#DIV/0!</v>
      </c>
      <c r="Y276" s="5" t="e">
        <f t="shared" si="48"/>
        <v>#DIV/0!</v>
      </c>
      <c r="Z276" s="5" t="e">
        <f t="shared" si="49"/>
        <v>#DIV/0!</v>
      </c>
    </row>
    <row r="277" spans="22:26" ht="12.75">
      <c r="V277" s="3">
        <f t="shared" si="45"/>
        <v>0</v>
      </c>
      <c r="W277" s="5" t="e">
        <f t="shared" si="46"/>
        <v>#DIV/0!</v>
      </c>
      <c r="X277" s="5" t="e">
        <f t="shared" si="47"/>
        <v>#DIV/0!</v>
      </c>
      <c r="Y277" s="5" t="e">
        <f t="shared" si="48"/>
        <v>#DIV/0!</v>
      </c>
      <c r="Z277" s="5" t="e">
        <f t="shared" si="49"/>
        <v>#DIV/0!</v>
      </c>
    </row>
    <row r="278" spans="22:26" ht="12.75">
      <c r="V278" s="3">
        <f t="shared" si="45"/>
        <v>0</v>
      </c>
      <c r="W278" s="5" t="e">
        <f t="shared" si="46"/>
        <v>#DIV/0!</v>
      </c>
      <c r="X278" s="5" t="e">
        <f t="shared" si="47"/>
        <v>#DIV/0!</v>
      </c>
      <c r="Y278" s="5" t="e">
        <f t="shared" si="48"/>
        <v>#DIV/0!</v>
      </c>
      <c r="Z278" s="5" t="e">
        <f t="shared" si="49"/>
        <v>#DIV/0!</v>
      </c>
    </row>
    <row r="279" spans="22:26" ht="12.75">
      <c r="V279" s="3">
        <f t="shared" si="45"/>
        <v>0</v>
      </c>
      <c r="W279" s="5" t="e">
        <f t="shared" si="46"/>
        <v>#DIV/0!</v>
      </c>
      <c r="X279" s="5" t="e">
        <f t="shared" si="47"/>
        <v>#DIV/0!</v>
      </c>
      <c r="Y279" s="5" t="e">
        <f t="shared" si="48"/>
        <v>#DIV/0!</v>
      </c>
      <c r="Z279" s="5" t="e">
        <f t="shared" si="49"/>
        <v>#DIV/0!</v>
      </c>
    </row>
    <row r="280" spans="22:26" ht="12.75">
      <c r="V280" s="3">
        <f aca="true" t="shared" si="50" ref="V280:V298">(B280-$B$4)/60/60</f>
        <v>0</v>
      </c>
      <c r="W280" s="5" t="e">
        <f aca="true" t="shared" si="51" ref="W280:W298">1.8*65535/E280</f>
        <v>#DIV/0!</v>
      </c>
      <c r="X280" s="5" t="e">
        <f aca="true" t="shared" si="52" ref="X280:X298">1.8*65535/I280</f>
        <v>#DIV/0!</v>
      </c>
      <c r="Y280" s="5" t="e">
        <f aca="true" t="shared" si="53" ref="Y280:Y298">1.8*65535/M280</f>
        <v>#DIV/0!</v>
      </c>
      <c r="Z280" s="5" t="e">
        <f aca="true" t="shared" si="54" ref="Z280:Z298">1.8*65535/Q280</f>
        <v>#DIV/0!</v>
      </c>
    </row>
    <row r="281" spans="22:26" ht="12.75">
      <c r="V281" s="3">
        <f t="shared" si="50"/>
        <v>0</v>
      </c>
      <c r="W281" s="5" t="e">
        <f t="shared" si="51"/>
        <v>#DIV/0!</v>
      </c>
      <c r="X281" s="5" t="e">
        <f t="shared" si="52"/>
        <v>#DIV/0!</v>
      </c>
      <c r="Y281" s="5" t="e">
        <f t="shared" si="53"/>
        <v>#DIV/0!</v>
      </c>
      <c r="Z281" s="5" t="e">
        <f t="shared" si="54"/>
        <v>#DIV/0!</v>
      </c>
    </row>
    <row r="282" spans="22:26" ht="12.75">
      <c r="V282" s="3">
        <f t="shared" si="50"/>
        <v>0</v>
      </c>
      <c r="W282" s="5" t="e">
        <f t="shared" si="51"/>
        <v>#DIV/0!</v>
      </c>
      <c r="X282" s="5" t="e">
        <f t="shared" si="52"/>
        <v>#DIV/0!</v>
      </c>
      <c r="Y282" s="5" t="e">
        <f t="shared" si="53"/>
        <v>#DIV/0!</v>
      </c>
      <c r="Z282" s="5" t="e">
        <f t="shared" si="54"/>
        <v>#DIV/0!</v>
      </c>
    </row>
    <row r="283" spans="22:26" ht="12.75">
      <c r="V283" s="3">
        <f t="shared" si="50"/>
        <v>0</v>
      </c>
      <c r="W283" s="5" t="e">
        <f t="shared" si="51"/>
        <v>#DIV/0!</v>
      </c>
      <c r="X283" s="5" t="e">
        <f t="shared" si="52"/>
        <v>#DIV/0!</v>
      </c>
      <c r="Y283" s="5" t="e">
        <f t="shared" si="53"/>
        <v>#DIV/0!</v>
      </c>
      <c r="Z283" s="5" t="e">
        <f t="shared" si="54"/>
        <v>#DIV/0!</v>
      </c>
    </row>
    <row r="284" spans="22:26" ht="12.75">
      <c r="V284" s="3">
        <f t="shared" si="50"/>
        <v>0</v>
      </c>
      <c r="W284" s="5" t="e">
        <f t="shared" si="51"/>
        <v>#DIV/0!</v>
      </c>
      <c r="X284" s="5" t="e">
        <f t="shared" si="52"/>
        <v>#DIV/0!</v>
      </c>
      <c r="Y284" s="5" t="e">
        <f t="shared" si="53"/>
        <v>#DIV/0!</v>
      </c>
      <c r="Z284" s="5" t="e">
        <f t="shared" si="54"/>
        <v>#DIV/0!</v>
      </c>
    </row>
    <row r="285" spans="22:26" ht="12.75">
      <c r="V285" s="3">
        <f t="shared" si="50"/>
        <v>0</v>
      </c>
      <c r="W285" s="5" t="e">
        <f t="shared" si="51"/>
        <v>#DIV/0!</v>
      </c>
      <c r="X285" s="5" t="e">
        <f t="shared" si="52"/>
        <v>#DIV/0!</v>
      </c>
      <c r="Y285" s="5" t="e">
        <f t="shared" si="53"/>
        <v>#DIV/0!</v>
      </c>
      <c r="Z285" s="5" t="e">
        <f t="shared" si="54"/>
        <v>#DIV/0!</v>
      </c>
    </row>
    <row r="286" spans="22:26" ht="12.75">
      <c r="V286" s="3">
        <f t="shared" si="50"/>
        <v>0</v>
      </c>
      <c r="W286" s="5" t="e">
        <f t="shared" si="51"/>
        <v>#DIV/0!</v>
      </c>
      <c r="X286" s="5" t="e">
        <f t="shared" si="52"/>
        <v>#DIV/0!</v>
      </c>
      <c r="Y286" s="5" t="e">
        <f t="shared" si="53"/>
        <v>#DIV/0!</v>
      </c>
      <c r="Z286" s="5" t="e">
        <f t="shared" si="54"/>
        <v>#DIV/0!</v>
      </c>
    </row>
    <row r="287" spans="22:26" ht="12.75">
      <c r="V287" s="3">
        <f t="shared" si="50"/>
        <v>0</v>
      </c>
      <c r="W287" s="5" t="e">
        <f t="shared" si="51"/>
        <v>#DIV/0!</v>
      </c>
      <c r="X287" s="5" t="e">
        <f t="shared" si="52"/>
        <v>#DIV/0!</v>
      </c>
      <c r="Y287" s="5" t="e">
        <f t="shared" si="53"/>
        <v>#DIV/0!</v>
      </c>
      <c r="Z287" s="5" t="e">
        <f t="shared" si="54"/>
        <v>#DIV/0!</v>
      </c>
    </row>
    <row r="288" spans="22:26" ht="12.75">
      <c r="V288" s="3">
        <f t="shared" si="50"/>
        <v>0</v>
      </c>
      <c r="W288" s="5" t="e">
        <f t="shared" si="51"/>
        <v>#DIV/0!</v>
      </c>
      <c r="X288" s="5" t="e">
        <f t="shared" si="52"/>
        <v>#DIV/0!</v>
      </c>
      <c r="Y288" s="5" t="e">
        <f t="shared" si="53"/>
        <v>#DIV/0!</v>
      </c>
      <c r="Z288" s="5" t="e">
        <f t="shared" si="54"/>
        <v>#DIV/0!</v>
      </c>
    </row>
    <row r="289" spans="22:26" ht="12.75">
      <c r="V289" s="3">
        <f t="shared" si="50"/>
        <v>0</v>
      </c>
      <c r="W289" s="5" t="e">
        <f t="shared" si="51"/>
        <v>#DIV/0!</v>
      </c>
      <c r="X289" s="5" t="e">
        <f t="shared" si="52"/>
        <v>#DIV/0!</v>
      </c>
      <c r="Y289" s="5" t="e">
        <f t="shared" si="53"/>
        <v>#DIV/0!</v>
      </c>
      <c r="Z289" s="5" t="e">
        <f t="shared" si="54"/>
        <v>#DIV/0!</v>
      </c>
    </row>
    <row r="290" spans="22:26" ht="12.75">
      <c r="V290" s="3">
        <f t="shared" si="50"/>
        <v>0</v>
      </c>
      <c r="W290" s="5" t="e">
        <f t="shared" si="51"/>
        <v>#DIV/0!</v>
      </c>
      <c r="X290" s="5" t="e">
        <f t="shared" si="52"/>
        <v>#DIV/0!</v>
      </c>
      <c r="Y290" s="5" t="e">
        <f t="shared" si="53"/>
        <v>#DIV/0!</v>
      </c>
      <c r="Z290" s="5" t="e">
        <f t="shared" si="54"/>
        <v>#DIV/0!</v>
      </c>
    </row>
    <row r="291" spans="22:26" ht="12.75">
      <c r="V291" s="3">
        <f t="shared" si="50"/>
        <v>0</v>
      </c>
      <c r="W291" s="5" t="e">
        <f t="shared" si="51"/>
        <v>#DIV/0!</v>
      </c>
      <c r="X291" s="5" t="e">
        <f t="shared" si="52"/>
        <v>#DIV/0!</v>
      </c>
      <c r="Y291" s="5" t="e">
        <f t="shared" si="53"/>
        <v>#DIV/0!</v>
      </c>
      <c r="Z291" s="5" t="e">
        <f t="shared" si="54"/>
        <v>#DIV/0!</v>
      </c>
    </row>
    <row r="292" spans="22:26" ht="12.75">
      <c r="V292" s="3">
        <f t="shared" si="50"/>
        <v>0</v>
      </c>
      <c r="W292" s="5" t="e">
        <f t="shared" si="51"/>
        <v>#DIV/0!</v>
      </c>
      <c r="X292" s="5" t="e">
        <f t="shared" si="52"/>
        <v>#DIV/0!</v>
      </c>
      <c r="Y292" s="5" t="e">
        <f t="shared" si="53"/>
        <v>#DIV/0!</v>
      </c>
      <c r="Z292" s="5" t="e">
        <f t="shared" si="54"/>
        <v>#DIV/0!</v>
      </c>
    </row>
    <row r="293" spans="22:26" ht="12.75">
      <c r="V293" s="3">
        <f t="shared" si="50"/>
        <v>0</v>
      </c>
      <c r="W293" s="5" t="e">
        <f t="shared" si="51"/>
        <v>#DIV/0!</v>
      </c>
      <c r="X293" s="5" t="e">
        <f t="shared" si="52"/>
        <v>#DIV/0!</v>
      </c>
      <c r="Y293" s="5" t="e">
        <f t="shared" si="53"/>
        <v>#DIV/0!</v>
      </c>
      <c r="Z293" s="5" t="e">
        <f t="shared" si="54"/>
        <v>#DIV/0!</v>
      </c>
    </row>
    <row r="294" spans="22:26" ht="12.75">
      <c r="V294" s="3">
        <f t="shared" si="50"/>
        <v>0</v>
      </c>
      <c r="W294" s="5" t="e">
        <f t="shared" si="51"/>
        <v>#DIV/0!</v>
      </c>
      <c r="X294" s="5" t="e">
        <f t="shared" si="52"/>
        <v>#DIV/0!</v>
      </c>
      <c r="Y294" s="5" t="e">
        <f t="shared" si="53"/>
        <v>#DIV/0!</v>
      </c>
      <c r="Z294" s="5" t="e">
        <f t="shared" si="54"/>
        <v>#DIV/0!</v>
      </c>
    </row>
    <row r="295" spans="22:26" ht="12.75">
      <c r="V295" s="3">
        <f t="shared" si="50"/>
        <v>0</v>
      </c>
      <c r="W295" s="5" t="e">
        <f t="shared" si="51"/>
        <v>#DIV/0!</v>
      </c>
      <c r="X295" s="5" t="e">
        <f t="shared" si="52"/>
        <v>#DIV/0!</v>
      </c>
      <c r="Y295" s="5" t="e">
        <f t="shared" si="53"/>
        <v>#DIV/0!</v>
      </c>
      <c r="Z295" s="5" t="e">
        <f t="shared" si="54"/>
        <v>#DIV/0!</v>
      </c>
    </row>
    <row r="296" spans="22:26" ht="12.75">
      <c r="V296" s="3">
        <f t="shared" si="50"/>
        <v>0</v>
      </c>
      <c r="W296" s="5" t="e">
        <f t="shared" si="51"/>
        <v>#DIV/0!</v>
      </c>
      <c r="X296" s="5" t="e">
        <f t="shared" si="52"/>
        <v>#DIV/0!</v>
      </c>
      <c r="Y296" s="5" t="e">
        <f t="shared" si="53"/>
        <v>#DIV/0!</v>
      </c>
      <c r="Z296" s="5" t="e">
        <f t="shared" si="54"/>
        <v>#DIV/0!</v>
      </c>
    </row>
    <row r="297" spans="22:26" ht="12.75">
      <c r="V297" s="3">
        <f t="shared" si="50"/>
        <v>0</v>
      </c>
      <c r="W297" s="5" t="e">
        <f t="shared" si="51"/>
        <v>#DIV/0!</v>
      </c>
      <c r="X297" s="5" t="e">
        <f t="shared" si="52"/>
        <v>#DIV/0!</v>
      </c>
      <c r="Y297" s="5" t="e">
        <f t="shared" si="53"/>
        <v>#DIV/0!</v>
      </c>
      <c r="Z297" s="5" t="e">
        <f t="shared" si="54"/>
        <v>#DIV/0!</v>
      </c>
    </row>
    <row r="298" spans="22:26" ht="12.75">
      <c r="V298" s="3">
        <f t="shared" si="50"/>
        <v>0</v>
      </c>
      <c r="W298" s="5" t="e">
        <f t="shared" si="51"/>
        <v>#DIV/0!</v>
      </c>
      <c r="X298" s="5" t="e">
        <f t="shared" si="52"/>
        <v>#DIV/0!</v>
      </c>
      <c r="Y298" s="5" t="e">
        <f t="shared" si="53"/>
        <v>#DIV/0!</v>
      </c>
      <c r="Z298" s="5" t="e">
        <f t="shared" si="54"/>
        <v>#DIV/0!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Brandeis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Kevan Hashemi</dc:creator>
  <cp:keywords/>
  <dc:description/>
  <cp:lastModifiedBy>Kevan Hashemi</cp:lastModifiedBy>
  <dcterms:created xsi:type="dcterms:W3CDTF">2007-02-22T19:43:51Z</dcterms:created>
  <cp:category/>
  <cp:version/>
  <cp:contentType/>
  <cp:contentStatus/>
</cp:coreProperties>
</file>